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3.xml" ContentType="application/vnd.openxmlformats-officedocument.drawing+xml"/>
  <Override PartName="/xl/embeddings/oleObject12.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1.xml" ContentType="application/vnd.openxmlformats-officedocument.drawing+xml"/>
  <Override PartName="/xl/embeddings/oleObject13.bin" ContentType="application/vnd.openxmlformats-officedocument.oleObject"/>
  <Override PartName="/xl/charts/chart3.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embeddings/oleObject14.bin" ContentType="application/vnd.openxmlformats-officedocument.oleObject"/>
  <Override PartName="/xl/drawings/drawing14.xml" ContentType="application/vnd.openxmlformats-officedocument.drawing+xml"/>
  <Override PartName="/xl/charts/chart4.xml" ContentType="application/vnd.openxmlformats-officedocument.drawingml.chart+xml"/>
  <Override PartName="/xl/embeddings/oleObject10.bin" ContentType="application/vnd.openxmlformats-officedocument.oleObject"/>
  <Override PartName="/xl/drawings/drawing10.xml" ContentType="application/vnd.openxmlformats-officedocument.drawing+xml"/>
  <Override PartName="/xl/embeddings/oleObject7.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8.xml" ContentType="application/vnd.openxmlformats-officedocument.drawing+xml"/>
  <Override PartName="/xl/embeddings/oleObject9.bin" ContentType="application/vnd.openxmlformats-officedocument.oleObject"/>
  <Override PartName="/xl/drawings/drawing9.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embeddings/oleObject8.bin" ContentType="application/vnd.openxmlformats-officedocument.oleObject"/>
  <Override PartName="/xl/charts/chart7.xml" ContentType="application/vnd.openxmlformats-officedocument.drawingml.chart+xml"/>
  <Override PartName="/xl/charts/chart8.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embeddings/oleObject4.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2.xml" ContentType="application/vnd.openxmlformats-officedocument.drawing+xml"/>
  <Override PartName="/xl/worksheets/sheet1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worksheets/sheet9.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ctrlProps/ctrlProp107.xml" ContentType="application/vnd.ms-excel.controlproperties+xml"/>
  <Override PartName="/xl/ctrlProps/ctrlProp98.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106.xml" ContentType="application/vnd.ms-excel.controlproperties+xml"/>
  <Override PartName="/xl/ctrlProps/ctrlProp105.xml" ContentType="application/vnd.ms-excel.controlproperties+xml"/>
  <Override PartName="/xl/ctrlProps/ctrlProp104.xml" ContentType="application/vnd.ms-excel.controlproperties+xml"/>
  <Override PartName="/xl/ctrlProps/ctrlProp103.xml" ContentType="application/vnd.ms-excel.controlproperties+xml"/>
  <Override PartName="/xl/ctrlProps/ctrlProp102.xml" ContentType="application/vnd.ms-excel.controlproperties+xml"/>
  <Override PartName="/xl/ctrlProps/ctrlProp99.xml" ContentType="application/vnd.ms-excel.controlproperties+xml"/>
  <Override PartName="/xl/ctrlProps/ctrlProp89.xml" ContentType="application/vnd.ms-excel.controlproperties+xml"/>
  <Override PartName="/xl/ctrlProps/ctrlProp96.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83.xml" ContentType="application/vnd.ms-excel.controlproperties+xml"/>
  <Override PartName="/xl/ctrlProps/ctrlProp88.xml" ContentType="application/vnd.ms-excel.controlproperties+xml"/>
  <Override PartName="/xl/ctrlProps/ctrlProp108.xml" ContentType="application/vnd.ms-excel.controlproperties+xml"/>
  <Override PartName="/xl/ctrlProps/ctrlProp90.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92.xml" ContentType="application/vnd.ms-excel.controlproperties+xml"/>
  <Override PartName="/xl/ctrlProps/ctrlProp91.xml" ContentType="application/vnd.ms-excel.controlproperties+xml"/>
  <Override PartName="/xl/ctrlProps/ctrlProp97.xml" ContentType="application/vnd.ms-excel.controlproperties+xml"/>
  <Override PartName="/xl/ctrlProps/ctrlProp82.xml" ContentType="application/vnd.ms-excel.controlproperties+xml"/>
  <Override PartName="/xl/ctrlProps/ctrlProp110.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3.xml" ContentType="application/vnd.ms-excel.controlproperties+xml"/>
  <Override PartName="/xl/ctrlProps/ctrlProp112.xml" ContentType="application/vnd.ms-excel.controlproperties+xml"/>
  <Override PartName="/xl/ctrlProps/ctrlProp111.xml" ContentType="application/vnd.ms-excel.controlproperties+xml"/>
  <Override PartName="/xl/ctrlProps/ctrlProp116.xml" ContentType="application/vnd.ms-excel.controlproperties+xml"/>
  <Override PartName="/xl/ctrlProps/ctrlProp117.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trlProps/ctrlProp109.xml" ContentType="application/vnd.ms-excel.controlproperties+xml"/>
  <Override PartName="/xl/ctrlProps/ctrlProp76.xml" ContentType="application/vnd.ms-excel.controlproperties+xml"/>
  <Override PartName="/xl/ctrlProps/ctrlProp80.xml" ContentType="application/vnd.ms-excel.controlproperties+xml"/>
  <Override PartName="/xl/ctrlProps/ctrlProp29.xml" ContentType="application/vnd.ms-excel.controlproperties+xml"/>
  <Override PartName="/xl/ctrlProps/ctrlProp50.xml" ContentType="application/vnd.ms-excel.controlproperties+xml"/>
  <Override PartName="/xl/ctrlProps/ctrlProp49.xml" ContentType="application/vnd.ms-excel.controlproperties+xml"/>
  <Override PartName="/xl/ctrlProps/ctrlProp48.xml" ContentType="application/vnd.ms-excel.controlproperties+xml"/>
  <Override PartName="/xl/tables/table1.xml" ContentType="application/vnd.openxmlformats-officedocument.spreadsheetml.table+xml"/>
  <Override PartName="/xl/ctrlProps/ctrlProp47.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55.xml" ContentType="application/vnd.ms-excel.controlproperties+xml"/>
  <Override PartName="/xl/ctrlProps/ctrlProp54.xml" ContentType="application/vnd.ms-excel.controlproperties+xml"/>
  <Override PartName="/xl/ctrlProps/ctrlProp53.xml" ContentType="application/vnd.ms-excel.controlproperties+xml"/>
  <Override PartName="/xl/ctrlProps/ctrlProp52.xml" ContentType="application/vnd.ms-excel.controlproperties+xml"/>
  <Override PartName="/xl/ctrlProps/ctrlProp51.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35.xml" ContentType="application/vnd.ms-excel.controlproperties+xml"/>
  <Override PartName="/xl/ctrlProps/ctrlProp34.xml" ContentType="application/vnd.ms-excel.controlproperties+xml"/>
  <Override PartName="/xl/ctrlProps/ctrlProp33.xml" ContentType="application/vnd.ms-excel.controlproperties+xml"/>
  <Override PartName="/xl/ctrlProps/ctrlProp32.xml" ContentType="application/vnd.ms-excel.controlproperties+xml"/>
  <Override PartName="/xl/ctrlProps/ctrlProp30.xml" ContentType="application/vnd.ms-excel.controlproperties+xml"/>
  <Override PartName="/xl/ctrlProps/ctrlProp31.xml" ContentType="application/vnd.ms-excel.controlproperties+xml"/>
  <Override PartName="/xl/tables/table2.xml" ContentType="application/vnd.openxmlformats-officedocument.spreadsheetml.table+xml"/>
  <Override PartName="/xl/ctrlProps/ctrlProp43.xml" ContentType="application/vnd.ms-excel.controlproperties+xml"/>
  <Override PartName="/xl/ctrlProps/ctrlProp42.xml" ContentType="application/vnd.ms-excel.controlproperties+xml"/>
  <Override PartName="/xl/ctrlProps/ctrlProp41.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18.xml" ContentType="application/vnd.ms-excel.controlproperties+xml"/>
  <Override PartName="/xl/ctrlProps/ctrlProp15.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78.xml" ContentType="application/vnd.ms-excel.controlproperties+xml"/>
  <Override PartName="/xl/ctrlProps/ctrlProp77.xml" ContentType="application/vnd.ms-excel.controlproperties+xml"/>
  <Override PartName="/xl/ctrlProps/ctrlProp75.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61.xml" ContentType="application/vnd.ms-excel.controlproperties+xml"/>
  <Override PartName="/xl/ctrlProps/ctrlProp60.xml" ContentType="application/vnd.ms-excel.controlproperties+xml"/>
  <Override PartName="/xl/ctrlProps/ctrlProp24.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62.xml" ContentType="application/vnd.ms-excel.controlproperties+xml"/>
  <Override PartName="/xl/tables/table3.xml" ContentType="application/vnd.openxmlformats-officedocument.spreadsheetml.table+xml"/>
  <Override PartName="/xl/ctrlProps/ctrlProp66.xml" ContentType="application/vnd.ms-excel.controlproperties+xml"/>
  <Override PartName="/xl/ctrlProps/ctrlProp65.xml" ContentType="application/vnd.ms-excel.controlproperties+xml"/>
  <Override PartName="/xl/ctrlProps/ctrlProp64.xml" ContentType="application/vnd.ms-excel.controlproperties+xml"/>
  <Override PartName="/xl/ctrlProps/ctrlProp63.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81.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kasperski\Desktop\"/>
    </mc:Choice>
  </mc:AlternateContent>
  <bookViews>
    <workbookView xWindow="0" yWindow="0" windowWidth="20490" windowHeight="7755" tabRatio="823"/>
  </bookViews>
  <sheets>
    <sheet name="HOME" sheetId="15" r:id="rId1"/>
    <sheet name="1-Hidden" sheetId="32" state="hidden" r:id="rId2"/>
    <sheet name="1 - Project Structuring" sheetId="1" r:id="rId3"/>
    <sheet name="2 - Risk Identification" sheetId="2" r:id="rId4"/>
    <sheet name="3 - Rating Scale" sheetId="3" r:id="rId5"/>
    <sheet name="4 - Unmit. Risk Assessment" sheetId="21" r:id="rId6"/>
    <sheet name="5 - Unmit. Risk Register" sheetId="6" r:id="rId7"/>
    <sheet name="6 - Unmit. Project Performance" sheetId="19" r:id="rId8"/>
    <sheet name="7 - Unmit. Risk Ranking Plots" sheetId="8" r:id="rId9"/>
    <sheet name="8 - Risk Mitigation Strategies" sheetId="30" r:id="rId10"/>
    <sheet name="9 - Mit. Strategies Register" sheetId="23" r:id="rId11"/>
    <sheet name="10 - Mit. Risk Register" sheetId="29" r:id="rId12"/>
    <sheet name="11 - Mit. Project Performance" sheetId="20" r:id="rId13"/>
    <sheet name="12 - Mit. Risk Ranking Plots" sheetId="9" r:id="rId14"/>
    <sheet name="13 - Summary Report" sheetId="26" r:id="rId15"/>
  </sheets>
  <definedNames>
    <definedName name="_xlnm._FilterDatabase" localSheetId="5" hidden="1">'4 - Unmit. Risk Assessment'!$A$6:$T$159</definedName>
    <definedName name="Agency">HOME!$C$10</definedName>
    <definedName name="Cost_Disruption" localSheetId="1">'1-Hidden'!$A$76:$A$85</definedName>
    <definedName name="Date">HOME!$M$14</definedName>
    <definedName name="District">HOME!$C$12</definedName>
    <definedName name="Duration" localSheetId="1">'1-Hidden'!$A$88:$A$98</definedName>
    <definedName name="FacilitatorName">HOME!$M$10</definedName>
    <definedName name="Opp_Mit" localSheetId="1">'1-Hidden'!$B$104</definedName>
    <definedName name="Opp_Unmit" localSheetId="1">'1-Hidden'!$B$102</definedName>
    <definedName name="_xlnm.Print_Area" localSheetId="14">'13 - Summary Report'!$O$1:$X$41,'13 - Summary Report'!$Y$1:$AI$60,'13 - Summary Report'!$AM$1:$AQ$41,'13 - Summary Report'!$AQ$42:$BB$105,'13 - Summary Report'!$BB$1:$BN$43,'13 - Summary Report'!$BO$1:$CR$41,'13 - Summary Report'!$CU$257:$CX$268,'13 - Summary Report'!$AR$149:$BB$213,'13 - Summary Report'!$CW$1:$DK$45,'13 - Summary Report'!$DK$1:$EN$41</definedName>
    <definedName name="Probability_Impact" localSheetId="1">'1-Hidden'!$A$61:$A$69</definedName>
    <definedName name="Proj_Phases_Codes" localSheetId="1">'1-Hidden'!$A$41:$B$54</definedName>
    <definedName name="Project_Phases" localSheetId="1">'1-Hidden'!$A$41:$A$53</definedName>
    <definedName name="ProjectDescription">HOME!$C$16</definedName>
    <definedName name="ProjectManagerName">HOME!$M$12</definedName>
    <definedName name="ProjectName">HOME!$C$14</definedName>
    <definedName name="Rating_Categories">'3 - Rating Scale'!$C$14:$C$18</definedName>
    <definedName name="Risk_Type" localSheetId="1">'1-Hidden'!$A$56:$A$57</definedName>
    <definedName name="Sheet_Names" localSheetId="1">'1-Hidden'!$A$109:$A$121</definedName>
    <definedName name="solver_eng" localSheetId="2" hidden="1">1</definedName>
    <definedName name="solver_neg" localSheetId="2" hidden="1">1</definedName>
    <definedName name="solver_num" localSheetId="2" hidden="1">0</definedName>
    <definedName name="solver_opt" localSheetId="2" hidden="1">'1 - Project Structuring'!$E$16</definedName>
    <definedName name="solver_typ" localSheetId="2" hidden="1">1</definedName>
    <definedName name="solver_val" localSheetId="2" hidden="1">0</definedName>
    <definedName name="solver_ver" localSheetId="2" hidden="1">3</definedName>
    <definedName name="Thrt_Mit" localSheetId="1">'1-Hidden'!$B$103</definedName>
    <definedName name="Thrt_Unmit" localSheetId="1">'1-Hidden'!$B$101</definedName>
    <definedName name="Version">HOME!$M$16</definedName>
  </definedNames>
  <calcPr calcId="162913"/>
</workbook>
</file>

<file path=xl/calcChain.xml><?xml version="1.0" encoding="utf-8"?>
<calcChain xmlns="http://schemas.openxmlformats.org/spreadsheetml/2006/main">
  <c r="J33" i="20" l="1"/>
  <c r="J31" i="20"/>
  <c r="J28" i="20"/>
  <c r="J26" i="20"/>
  <c r="I27" i="20" s="1"/>
  <c r="J27" i="20" s="1"/>
  <c r="I26" i="20"/>
  <c r="D33" i="20"/>
  <c r="D31" i="20"/>
  <c r="D28" i="20"/>
  <c r="D26" i="20"/>
  <c r="C27" i="20" s="1"/>
  <c r="D27" i="20" s="1"/>
  <c r="C26" i="20"/>
  <c r="N39" i="20"/>
  <c r="N36" i="20"/>
  <c r="N35" i="20"/>
  <c r="N34" i="20"/>
  <c r="N33" i="20"/>
  <c r="N32" i="20"/>
  <c r="N31" i="20"/>
  <c r="N30" i="20"/>
  <c r="N29" i="20"/>
  <c r="N28" i="20"/>
  <c r="N27" i="20"/>
  <c r="N26" i="20"/>
  <c r="I29" i="20" l="1"/>
  <c r="J29" i="20" s="1"/>
  <c r="C29" i="20"/>
  <c r="D29" i="20" s="1"/>
  <c r="J32" i="19"/>
  <c r="J30" i="19"/>
  <c r="J27" i="19"/>
  <c r="J25" i="19"/>
  <c r="I26" i="19" s="1"/>
  <c r="J26" i="19" s="1"/>
  <c r="I25" i="19"/>
  <c r="D32" i="19"/>
  <c r="D30" i="19"/>
  <c r="D27" i="19"/>
  <c r="D25" i="19"/>
  <c r="C26" i="19" s="1"/>
  <c r="D26" i="19" s="1"/>
  <c r="C25" i="19"/>
  <c r="N38" i="19"/>
  <c r="N35" i="19"/>
  <c r="N34" i="19"/>
  <c r="N33" i="19"/>
  <c r="N32" i="19"/>
  <c r="N31" i="19"/>
  <c r="N30" i="19"/>
  <c r="N29" i="19"/>
  <c r="N28" i="19"/>
  <c r="N27" i="19"/>
  <c r="N26" i="19"/>
  <c r="N25" i="19"/>
  <c r="I30" i="20" l="1"/>
  <c r="J30" i="20" s="1"/>
  <c r="I34" i="20"/>
  <c r="I32" i="20"/>
  <c r="J32" i="20" s="1"/>
  <c r="C32" i="20"/>
  <c r="C30" i="20"/>
  <c r="D30" i="20" s="1"/>
  <c r="C34" i="20"/>
  <c r="I28" i="19"/>
  <c r="J28" i="19" s="1"/>
  <c r="C28" i="19"/>
  <c r="D28" i="19" s="1"/>
  <c r="J34" i="20" l="1"/>
  <c r="I35" i="20" s="1"/>
  <c r="J35" i="20" s="1"/>
  <c r="D32" i="20"/>
  <c r="D34" i="20" s="1"/>
  <c r="C35" i="20" s="1"/>
  <c r="I33" i="19"/>
  <c r="I29" i="19"/>
  <c r="J29" i="19" s="1"/>
  <c r="I31" i="19"/>
  <c r="C33" i="19"/>
  <c r="C31" i="19"/>
  <c r="D31" i="19" s="1"/>
  <c r="C29" i="19"/>
  <c r="D29" i="19" s="1"/>
  <c r="I36" i="20" l="1"/>
  <c r="D35" i="20"/>
  <c r="C36" i="20"/>
  <c r="J31" i="19"/>
  <c r="J33" i="19" s="1"/>
  <c r="I34" i="19" s="1"/>
  <c r="J34" i="19" s="1"/>
  <c r="D33" i="19"/>
  <c r="C34" i="19" s="1"/>
  <c r="D34" i="19" s="1"/>
  <c r="J36" i="20" l="1"/>
  <c r="L36" i="20" s="1"/>
  <c r="I37" i="20"/>
  <c r="J37" i="20" s="1"/>
  <c r="I38" i="20" s="1"/>
  <c r="J38" i="20" s="1"/>
  <c r="L38" i="20" s="1"/>
  <c r="K38" i="20" s="1"/>
  <c r="L37" i="20" s="1"/>
  <c r="K37" i="20" s="1"/>
  <c r="D36" i="20"/>
  <c r="F36" i="20" s="1"/>
  <c r="C37" i="20"/>
  <c r="D37" i="20" s="1"/>
  <c r="C38" i="20" s="1"/>
  <c r="D38" i="20" s="1"/>
  <c r="F38" i="20" s="1"/>
  <c r="E38" i="20" s="1"/>
  <c r="F37" i="20" s="1"/>
  <c r="E37" i="20" s="1"/>
  <c r="I35" i="19"/>
  <c r="C35" i="19"/>
  <c r="M36" i="20" l="1"/>
  <c r="L35" i="20"/>
  <c r="K36" i="20"/>
  <c r="G36" i="20"/>
  <c r="F35" i="20"/>
  <c r="E36" i="20"/>
  <c r="I36" i="19"/>
  <c r="J36" i="19" s="1"/>
  <c r="I37" i="19" s="1"/>
  <c r="J37" i="19" s="1"/>
  <c r="L37" i="19" s="1"/>
  <c r="K37" i="19" s="1"/>
  <c r="L36" i="19" s="1"/>
  <c r="K36" i="19" s="1"/>
  <c r="J35" i="19"/>
  <c r="L35" i="19" s="1"/>
  <c r="C36" i="19"/>
  <c r="D36" i="19" s="1"/>
  <c r="C37" i="19" s="1"/>
  <c r="D37" i="19" s="1"/>
  <c r="F37" i="19" s="1"/>
  <c r="E37" i="19" s="1"/>
  <c r="F36" i="19" s="1"/>
  <c r="E36" i="19" s="1"/>
  <c r="D35" i="19"/>
  <c r="F35" i="19" s="1"/>
  <c r="K35" i="20" l="1"/>
  <c r="L34" i="20" s="1"/>
  <c r="M35" i="20"/>
  <c r="G35" i="20"/>
  <c r="E35" i="20"/>
  <c r="F34" i="20" s="1"/>
  <c r="M35" i="19"/>
  <c r="L34" i="19"/>
  <c r="K35" i="19"/>
  <c r="G35" i="19"/>
  <c r="F34" i="19"/>
  <c r="E35" i="19"/>
  <c r="M34" i="20" l="1"/>
  <c r="K34" i="20"/>
  <c r="L33" i="20" s="1"/>
  <c r="M33" i="20" s="1"/>
  <c r="L32" i="20"/>
  <c r="L30" i="20" s="1"/>
  <c r="G34" i="20"/>
  <c r="E34" i="20"/>
  <c r="F33" i="20" s="1"/>
  <c r="G33" i="20" s="1"/>
  <c r="F32" i="20"/>
  <c r="M34" i="19"/>
  <c r="K34" i="19"/>
  <c r="L33" i="19" s="1"/>
  <c r="E34" i="19"/>
  <c r="F33" i="19" s="1"/>
  <c r="G34" i="19"/>
  <c r="M30" i="20" l="1"/>
  <c r="K30" i="20"/>
  <c r="L31" i="20"/>
  <c r="M31" i="20" s="1"/>
  <c r="M32" i="20"/>
  <c r="K32" i="20"/>
  <c r="F31" i="20"/>
  <c r="G31" i="20" s="1"/>
  <c r="G32" i="20"/>
  <c r="E32" i="20"/>
  <c r="F30" i="20"/>
  <c r="M33" i="19"/>
  <c r="K33" i="19"/>
  <c r="L32" i="19" s="1"/>
  <c r="M32" i="19" s="1"/>
  <c r="L31" i="19"/>
  <c r="L29" i="19" s="1"/>
  <c r="G33" i="19"/>
  <c r="E33" i="19"/>
  <c r="F32" i="19" s="1"/>
  <c r="G32" i="19" s="1"/>
  <c r="F31" i="19"/>
  <c r="L29" i="20" l="1"/>
  <c r="G30" i="20"/>
  <c r="E30" i="20"/>
  <c r="F29" i="20" s="1"/>
  <c r="M29" i="19"/>
  <c r="K29" i="19"/>
  <c r="L30" i="19"/>
  <c r="M30" i="19" s="1"/>
  <c r="M31" i="19"/>
  <c r="K31" i="19"/>
  <c r="F30" i="19"/>
  <c r="G30" i="19" s="1"/>
  <c r="G31" i="19"/>
  <c r="E31" i="19"/>
  <c r="F29" i="19"/>
  <c r="K29" i="20" l="1"/>
  <c r="M29" i="20"/>
  <c r="E29" i="20"/>
  <c r="G29" i="20"/>
  <c r="L28" i="19"/>
  <c r="G29" i="19"/>
  <c r="E29" i="19"/>
  <c r="F28" i="19" s="1"/>
  <c r="L27" i="20" l="1"/>
  <c r="L28" i="20"/>
  <c r="M28" i="20" s="1"/>
  <c r="F27" i="20"/>
  <c r="F28" i="20"/>
  <c r="G28" i="20" s="1"/>
  <c r="K28" i="19"/>
  <c r="M28" i="19"/>
  <c r="E28" i="19"/>
  <c r="G28" i="19"/>
  <c r="K27" i="20" l="1"/>
  <c r="L26" i="20" s="1"/>
  <c r="M27" i="20"/>
  <c r="E27" i="20"/>
  <c r="F26" i="20" s="1"/>
  <c r="G27" i="20"/>
  <c r="L26" i="19"/>
  <c r="L27" i="19"/>
  <c r="M27" i="19" s="1"/>
  <c r="F26" i="19"/>
  <c r="F27" i="19"/>
  <c r="G27" i="19" s="1"/>
  <c r="K26" i="20" l="1"/>
  <c r="M26" i="20"/>
  <c r="E26" i="20"/>
  <c r="G26" i="20"/>
  <c r="M26" i="19"/>
  <c r="K26" i="19"/>
  <c r="L25" i="19" s="1"/>
  <c r="E26" i="19"/>
  <c r="F25" i="19" s="1"/>
  <c r="G26" i="19"/>
  <c r="K25" i="19" l="1"/>
  <c r="M25" i="19"/>
  <c r="G25" i="19"/>
  <c r="E25" i="19"/>
  <c r="F27" i="1" l="1"/>
  <c r="F25" i="1"/>
  <c r="F22" i="1"/>
  <c r="F20" i="1"/>
  <c r="E21" i="1" s="1"/>
  <c r="F21" i="1" s="1"/>
  <c r="E20" i="1"/>
  <c r="E23" i="1" l="1"/>
  <c r="F23" i="1" s="1"/>
  <c r="E26" i="1" l="1"/>
  <c r="E24" i="1"/>
  <c r="F24" i="1" s="1"/>
  <c r="E28" i="1"/>
  <c r="F26" i="1" l="1"/>
  <c r="F28" i="1" s="1"/>
  <c r="E29" i="1" s="1"/>
  <c r="F29" i="1" l="1"/>
  <c r="E30" i="1"/>
  <c r="F30" i="1" l="1"/>
  <c r="H30" i="1" s="1"/>
  <c r="E31" i="1"/>
  <c r="F31" i="1" s="1"/>
  <c r="E32" i="1" s="1"/>
  <c r="F32" i="1" s="1"/>
  <c r="H32" i="1" s="1"/>
  <c r="G32" i="1" s="1"/>
  <c r="H31" i="1" s="1"/>
  <c r="G31" i="1" s="1"/>
  <c r="I30" i="1" l="1"/>
  <c r="G30" i="1"/>
  <c r="H29" i="1"/>
  <c r="G29" i="1" l="1"/>
  <c r="H28" i="1" s="1"/>
  <c r="I29" i="1"/>
  <c r="H26" i="1" l="1"/>
  <c r="I28" i="1"/>
  <c r="G28" i="1"/>
  <c r="H27" i="1" s="1"/>
  <c r="I27" i="1" s="1"/>
  <c r="H25" i="1" l="1"/>
  <c r="I25" i="1" s="1"/>
  <c r="I26" i="1"/>
  <c r="G26" i="1"/>
  <c r="H24" i="1"/>
  <c r="I24" i="1" l="1"/>
  <c r="G24" i="1"/>
  <c r="H23" i="1" s="1"/>
  <c r="G23" i="1" l="1"/>
  <c r="I23" i="1"/>
  <c r="H21" i="1" l="1"/>
  <c r="H22" i="1"/>
  <c r="I22" i="1" s="1"/>
  <c r="G21" i="1" l="1"/>
  <c r="H20" i="1" s="1"/>
  <c r="I21" i="1"/>
  <c r="I20" i="1" l="1"/>
  <c r="G20" i="1"/>
  <c r="DA34" i="26" l="1"/>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AD23" i="26"/>
  <c r="DK36" i="26"/>
  <c r="DK37" i="26"/>
  <c r="DK39" i="26"/>
  <c r="DK40" i="26"/>
  <c r="DK41" i="26"/>
  <c r="DK42" i="26"/>
  <c r="BO36" i="26"/>
  <c r="BO37" i="26"/>
  <c r="BO39" i="26"/>
  <c r="BO40" i="26"/>
  <c r="D7" i="3"/>
  <c r="C5" i="3"/>
  <c r="CU262" i="26"/>
  <c r="CV262" i="26"/>
  <c r="CW262" i="26"/>
  <c r="CU263" i="26"/>
  <c r="CV263" i="26"/>
  <c r="CW263" i="26"/>
  <c r="CU264" i="26"/>
  <c r="CV264" i="26"/>
  <c r="CW264" i="26"/>
  <c r="CU265" i="26"/>
  <c r="CV265" i="26"/>
  <c r="CW265" i="26"/>
  <c r="CU266" i="26"/>
  <c r="CV266" i="26"/>
  <c r="CW266" i="26"/>
  <c r="CU267" i="26"/>
  <c r="CV267" i="26"/>
  <c r="CW267" i="26"/>
  <c r="CU268" i="26"/>
  <c r="CV268" i="26"/>
  <c r="CW268" i="26"/>
  <c r="CU269" i="26"/>
  <c r="CV269" i="26"/>
  <c r="CW269" i="26"/>
  <c r="CU270" i="26"/>
  <c r="CV270" i="26"/>
  <c r="CW270" i="26"/>
  <c r="CU271" i="26"/>
  <c r="CV271" i="26"/>
  <c r="CW271" i="26"/>
  <c r="CU272" i="26"/>
  <c r="CV272" i="26"/>
  <c r="CW272" i="26"/>
  <c r="CU273" i="26"/>
  <c r="CV273" i="26"/>
  <c r="CW273" i="26"/>
  <c r="CU274" i="26"/>
  <c r="CV274" i="26"/>
  <c r="CW274" i="26"/>
  <c r="CU275" i="26"/>
  <c r="CV275" i="26"/>
  <c r="CW275" i="26"/>
  <c r="CU276" i="26"/>
  <c r="CV276" i="26"/>
  <c r="CW276" i="26"/>
  <c r="CU277" i="26"/>
  <c r="CV277" i="26"/>
  <c r="CW277" i="26"/>
  <c r="CU278" i="26"/>
  <c r="CV278" i="26"/>
  <c r="CW278" i="26"/>
  <c r="CU279" i="26"/>
  <c r="CV279" i="26"/>
  <c r="CW279" i="26"/>
  <c r="CU280" i="26"/>
  <c r="CV280" i="26"/>
  <c r="CW280" i="26"/>
  <c r="CU281" i="26"/>
  <c r="CV281" i="26"/>
  <c r="CW281" i="26"/>
  <c r="CU282" i="26"/>
  <c r="CV282" i="26"/>
  <c r="CW282" i="26"/>
  <c r="CU283" i="26"/>
  <c r="CV283" i="26"/>
  <c r="CW283" i="26"/>
  <c r="CU284" i="26"/>
  <c r="CV284" i="26"/>
  <c r="CW284" i="26"/>
  <c r="CU285" i="26"/>
  <c r="CV285" i="26"/>
  <c r="CW285" i="26"/>
  <c r="CU286" i="26"/>
  <c r="CV286" i="26"/>
  <c r="CW286" i="26"/>
  <c r="CU287" i="26"/>
  <c r="CV287" i="26"/>
  <c r="CW287" i="26"/>
  <c r="CU288" i="26"/>
  <c r="CV288" i="26"/>
  <c r="CW288" i="26"/>
  <c r="CU289" i="26"/>
  <c r="CV289" i="26"/>
  <c r="CW289" i="26"/>
  <c r="CU290" i="26"/>
  <c r="CV290" i="26"/>
  <c r="CW290" i="26"/>
  <c r="CU291" i="26"/>
  <c r="CV291" i="26"/>
  <c r="CW291" i="26"/>
  <c r="CU292" i="26"/>
  <c r="CV292" i="26"/>
  <c r="CW292" i="26"/>
  <c r="CU293" i="26"/>
  <c r="CV293" i="26"/>
  <c r="CW293" i="26"/>
  <c r="CU294" i="26"/>
  <c r="CV294" i="26"/>
  <c r="CW294" i="26"/>
  <c r="CU295" i="26"/>
  <c r="CV295" i="26"/>
  <c r="CW295" i="26"/>
  <c r="CU296" i="26"/>
  <c r="CV296" i="26"/>
  <c r="CW296" i="26"/>
  <c r="CU297" i="26"/>
  <c r="CV297" i="26"/>
  <c r="CW297" i="26"/>
  <c r="CU298" i="26"/>
  <c r="CV298" i="26"/>
  <c r="CW298" i="26"/>
  <c r="CU299" i="26"/>
  <c r="CV299" i="26"/>
  <c r="CW299" i="26"/>
  <c r="CU300" i="26"/>
  <c r="CV300" i="26"/>
  <c r="CW300" i="26"/>
  <c r="CU301" i="26"/>
  <c r="CV301" i="26"/>
  <c r="CW301" i="26"/>
  <c r="CU302" i="26"/>
  <c r="CV302" i="26"/>
  <c r="CW302" i="26"/>
  <c r="CU303" i="26"/>
  <c r="CV303" i="26"/>
  <c r="CW303" i="26"/>
  <c r="CU304" i="26"/>
  <c r="CV304" i="26"/>
  <c r="CW304" i="26"/>
  <c r="CU305" i="26"/>
  <c r="CV305" i="26"/>
  <c r="CW305" i="26"/>
  <c r="CU306" i="26"/>
  <c r="CV306" i="26"/>
  <c r="CW306" i="26"/>
  <c r="CU307" i="26"/>
  <c r="CV307" i="26"/>
  <c r="CW307" i="26"/>
  <c r="CU308" i="26"/>
  <c r="CV308" i="26"/>
  <c r="CW308" i="26"/>
  <c r="CU309" i="26"/>
  <c r="CV309" i="26"/>
  <c r="CW309" i="26"/>
  <c r="CU310" i="26"/>
  <c r="CV310" i="26"/>
  <c r="CW310" i="26"/>
  <c r="CU311" i="26"/>
  <c r="CV311" i="26"/>
  <c r="CW311" i="26"/>
  <c r="CU312" i="26"/>
  <c r="CV312" i="26"/>
  <c r="CW312" i="26"/>
  <c r="CU313" i="26"/>
  <c r="CV313" i="26"/>
  <c r="CW313" i="26"/>
  <c r="CU314" i="26"/>
  <c r="CV314" i="26"/>
  <c r="CW314" i="26"/>
  <c r="CU315" i="26"/>
  <c r="CV315" i="26"/>
  <c r="CW315" i="26"/>
  <c r="CU316" i="26"/>
  <c r="CV316" i="26"/>
  <c r="CW316" i="26"/>
  <c r="CU317" i="26"/>
  <c r="CV317" i="26"/>
  <c r="CW317" i="26"/>
  <c r="CU318" i="26"/>
  <c r="CV318" i="26"/>
  <c r="CW318" i="26"/>
  <c r="CU319" i="26"/>
  <c r="CV319" i="26"/>
  <c r="CW319" i="26"/>
  <c r="CU320" i="26"/>
  <c r="CV320" i="26"/>
  <c r="CW320" i="26"/>
  <c r="CU321" i="26"/>
  <c r="CV321" i="26"/>
  <c r="CW321" i="26"/>
  <c r="CU322" i="26"/>
  <c r="CV322" i="26"/>
  <c r="CW322" i="26"/>
  <c r="CU323" i="26"/>
  <c r="CV323" i="26"/>
  <c r="CW323" i="26"/>
  <c r="CU324" i="26"/>
  <c r="CV324" i="26"/>
  <c r="CW324" i="26"/>
  <c r="CU325" i="26"/>
  <c r="CV325" i="26"/>
  <c r="CW325" i="26"/>
  <c r="CU326" i="26"/>
  <c r="CV326" i="26"/>
  <c r="CW326" i="26"/>
  <c r="CU327" i="26"/>
  <c r="CV327" i="26"/>
  <c r="CW327" i="26"/>
  <c r="CU328" i="26"/>
  <c r="CV328" i="26"/>
  <c r="CW328" i="26"/>
  <c r="CU329" i="26"/>
  <c r="CV329" i="26"/>
  <c r="CW329" i="26"/>
  <c r="CU330" i="26"/>
  <c r="CV330" i="26"/>
  <c r="CW330" i="26"/>
  <c r="CU331" i="26"/>
  <c r="CV331" i="26"/>
  <c r="CW331" i="26"/>
  <c r="CU332" i="26"/>
  <c r="CV332" i="26"/>
  <c r="CW332" i="26"/>
  <c r="CU333" i="26"/>
  <c r="CV333" i="26"/>
  <c r="CW333" i="26"/>
  <c r="CU334" i="26"/>
  <c r="CV334" i="26"/>
  <c r="CW334" i="26"/>
  <c r="CU335" i="26"/>
  <c r="CV335" i="26"/>
  <c r="CW335" i="26"/>
  <c r="CU336" i="26"/>
  <c r="CV336" i="26"/>
  <c r="CW336" i="26"/>
  <c r="CU337" i="26"/>
  <c r="CV337" i="26"/>
  <c r="CW337" i="26"/>
  <c r="CU338" i="26"/>
  <c r="CV338" i="26"/>
  <c r="CW338" i="26"/>
  <c r="CU339" i="26"/>
  <c r="CV339" i="26"/>
  <c r="CW339" i="26"/>
  <c r="CU340" i="26"/>
  <c r="CV340" i="26"/>
  <c r="CW340" i="26"/>
  <c r="CU341" i="26"/>
  <c r="CV341" i="26"/>
  <c r="CW341" i="26"/>
  <c r="CU342" i="26"/>
  <c r="CV342" i="26"/>
  <c r="CW342" i="26"/>
  <c r="CU343" i="26"/>
  <c r="CV343" i="26"/>
  <c r="CW343" i="26"/>
  <c r="CU344" i="26"/>
  <c r="CV344" i="26"/>
  <c r="CW344" i="26"/>
  <c r="CU345" i="26"/>
  <c r="CV345" i="26"/>
  <c r="CW345" i="26"/>
  <c r="CU346" i="26"/>
  <c r="CV346" i="26"/>
  <c r="CW346" i="26"/>
  <c r="CU347" i="26"/>
  <c r="CV347" i="26"/>
  <c r="CW347" i="26"/>
  <c r="CU348" i="26"/>
  <c r="CV348" i="26"/>
  <c r="CW348" i="26"/>
  <c r="CU349" i="26"/>
  <c r="CV349" i="26"/>
  <c r="CW349" i="26"/>
  <c r="CU350" i="26"/>
  <c r="CV350" i="26"/>
  <c r="CW350" i="26"/>
  <c r="CU351" i="26"/>
  <c r="CV351" i="26"/>
  <c r="CW351" i="26"/>
  <c r="CU352" i="26"/>
  <c r="CV352" i="26"/>
  <c r="CW352" i="26"/>
  <c r="CU353" i="26"/>
  <c r="CV353" i="26"/>
  <c r="CW353" i="26"/>
  <c r="CU354" i="26"/>
  <c r="CV354" i="26"/>
  <c r="CW354" i="26"/>
  <c r="CU355" i="26"/>
  <c r="CV355" i="26"/>
  <c r="CW355" i="26"/>
  <c r="CU356" i="26"/>
  <c r="CV356" i="26"/>
  <c r="CW356" i="26"/>
  <c r="CU357" i="26"/>
  <c r="CV357" i="26"/>
  <c r="CW357" i="26"/>
  <c r="CU358" i="26"/>
  <c r="CV358" i="26"/>
  <c r="CW358" i="26"/>
  <c r="CU359" i="26"/>
  <c r="CV359" i="26"/>
  <c r="CW359" i="26"/>
  <c r="CU360" i="26"/>
  <c r="CV360" i="26"/>
  <c r="CW360" i="26"/>
  <c r="CU261" i="26"/>
  <c r="CV261" i="26"/>
  <c r="CW261" i="26"/>
  <c r="AD28" i="26"/>
  <c r="BB18" i="26"/>
  <c r="BB17" i="26"/>
  <c r="DG26" i="26"/>
  <c r="BE26" i="26"/>
  <c r="U104"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5" i="29"/>
  <c r="C27" i="32"/>
  <c r="D27" i="32" s="1"/>
  <c r="C28" i="32" s="1"/>
  <c r="D28" i="32" s="1"/>
  <c r="D29" i="32"/>
  <c r="D34" i="32"/>
  <c r="D32" i="32"/>
  <c r="D15" i="32"/>
  <c r="C7" i="32"/>
  <c r="D7" i="32" s="1"/>
  <c r="C8" i="32" s="1"/>
  <c r="D8" i="32" s="1"/>
  <c r="D9" i="32"/>
  <c r="D12" i="32"/>
  <c r="AD55" i="26"/>
  <c r="D5" i="3"/>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5" i="6"/>
  <c r="AA54" i="26"/>
  <c r="AB54" i="26"/>
  <c r="AC54" i="26"/>
  <c r="AD54" i="26"/>
  <c r="AE54" i="26"/>
  <c r="AA55" i="26"/>
  <c r="AB55" i="26"/>
  <c r="AC55" i="26"/>
  <c r="AE55" i="26"/>
  <c r="DE38" i="26"/>
  <c r="DE39" i="26"/>
  <c r="DE40" i="26"/>
  <c r="DE42" i="26"/>
  <c r="CY38" i="26"/>
  <c r="CY39" i="26"/>
  <c r="CY40" i="26"/>
  <c r="CY41" i="26"/>
  <c r="CY42" i="26"/>
  <c r="CX38" i="26"/>
  <c r="CX39" i="26"/>
  <c r="CX40" i="26"/>
  <c r="CX41" i="26"/>
  <c r="CX42" i="26"/>
  <c r="BI40" i="26"/>
  <c r="BI36" i="26"/>
  <c r="BI37" i="26"/>
  <c r="BI38" i="26"/>
  <c r="BI39" i="26"/>
  <c r="BC40" i="26"/>
  <c r="BC36" i="26"/>
  <c r="BC37" i="26"/>
  <c r="BC38" i="26"/>
  <c r="BC39" i="26"/>
  <c r="BB36" i="26"/>
  <c r="BB37" i="26"/>
  <c r="BB38" i="26"/>
  <c r="BB39" i="26"/>
  <c r="BB40" i="26"/>
  <c r="AA34" i="26"/>
  <c r="AB34" i="26"/>
  <c r="AG34" i="26"/>
  <c r="AA35" i="26"/>
  <c r="AB35" i="26"/>
  <c r="AG35" i="26"/>
  <c r="AB46" i="26"/>
  <c r="AC46" i="26"/>
  <c r="AD46" i="26"/>
  <c r="AE46" i="26"/>
  <c r="AB47" i="26"/>
  <c r="AC47" i="26"/>
  <c r="AD47" i="26"/>
  <c r="AE47" i="26"/>
  <c r="AB48" i="26"/>
  <c r="AC48" i="26"/>
  <c r="AD48" i="26"/>
  <c r="AE48" i="26"/>
  <c r="AB49" i="26"/>
  <c r="AC49" i="26"/>
  <c r="AD49" i="26"/>
  <c r="AE49" i="26"/>
  <c r="AB50" i="26"/>
  <c r="AC50" i="26"/>
  <c r="AD50" i="26"/>
  <c r="AE50" i="26"/>
  <c r="AB51" i="26"/>
  <c r="AC51" i="26"/>
  <c r="AD51" i="26"/>
  <c r="AE51" i="26"/>
  <c r="AB52" i="26"/>
  <c r="AC52" i="26"/>
  <c r="AD52" i="26"/>
  <c r="AE52" i="26"/>
  <c r="AB53" i="26"/>
  <c r="AC53" i="26"/>
  <c r="AD53" i="26"/>
  <c r="AE53" i="26"/>
  <c r="AC45" i="26"/>
  <c r="AD45" i="26"/>
  <c r="AE45" i="26"/>
  <c r="AB45" i="26"/>
  <c r="AB44" i="26"/>
  <c r="AC44" i="26"/>
  <c r="AD44" i="26"/>
  <c r="AE44" i="26"/>
  <c r="AA45" i="26"/>
  <c r="AA46" i="26"/>
  <c r="AA47" i="26"/>
  <c r="AA48" i="26"/>
  <c r="AA49" i="26"/>
  <c r="AA50" i="26"/>
  <c r="AA51" i="26"/>
  <c r="AA52" i="26"/>
  <c r="AA53" i="26"/>
  <c r="AB43" i="26"/>
  <c r="AC43" i="26"/>
  <c r="AA43" i="26"/>
  <c r="C69" i="32"/>
  <c r="C68" i="32"/>
  <c r="C67" i="32"/>
  <c r="C66" i="32"/>
  <c r="C65" i="32"/>
  <c r="C64" i="32"/>
  <c r="C63" i="32"/>
  <c r="C62" i="32"/>
  <c r="C61" i="32"/>
  <c r="BK26" i="26"/>
  <c r="BE25" i="26"/>
  <c r="BE30" i="26"/>
  <c r="T32" i="26"/>
  <c r="T37" i="26"/>
  <c r="T34" i="26"/>
  <c r="T33" i="26"/>
  <c r="T31" i="26"/>
  <c r="T30" i="26"/>
  <c r="T29" i="26"/>
  <c r="T28" i="26"/>
  <c r="T27" i="26"/>
  <c r="T26" i="26"/>
  <c r="T25" i="26"/>
  <c r="T24" i="26"/>
  <c r="T23" i="26"/>
  <c r="S5" i="26"/>
  <c r="S12" i="26"/>
  <c r="S11" i="26"/>
  <c r="S10" i="26"/>
  <c r="S9" i="26"/>
  <c r="S8" i="26"/>
  <c r="S7" i="26"/>
  <c r="S6" i="26"/>
  <c r="AW156" i="26"/>
  <c r="AW157" i="26"/>
  <c r="AW158" i="26"/>
  <c r="AW159" i="26"/>
  <c r="AW160" i="26"/>
  <c r="AW161" i="26"/>
  <c r="AW162" i="26"/>
  <c r="AW163" i="26"/>
  <c r="AW164" i="26"/>
  <c r="AW165" i="26"/>
  <c r="AW166" i="26"/>
  <c r="AW167" i="26"/>
  <c r="AW168" i="26"/>
  <c r="AW169" i="26"/>
  <c r="AW170" i="26"/>
  <c r="AW171" i="26"/>
  <c r="AW172" i="26"/>
  <c r="AW173" i="26"/>
  <c r="AW174" i="26"/>
  <c r="AW175" i="26"/>
  <c r="AW176" i="26"/>
  <c r="AW177" i="26"/>
  <c r="AW178" i="26"/>
  <c r="AW179" i="26"/>
  <c r="AW180" i="26"/>
  <c r="AW181" i="26"/>
  <c r="AW182" i="26"/>
  <c r="AW183" i="26"/>
  <c r="AW184" i="26"/>
  <c r="AW185" i="26"/>
  <c r="AW186" i="26"/>
  <c r="AW187" i="26"/>
  <c r="AW188" i="26"/>
  <c r="AW189" i="26"/>
  <c r="AW190" i="26"/>
  <c r="AW191" i="26"/>
  <c r="AW192" i="26"/>
  <c r="AW193" i="26"/>
  <c r="AW194" i="26"/>
  <c r="AW195" i="26"/>
  <c r="AW196" i="26"/>
  <c r="AW197" i="26"/>
  <c r="AW198" i="26"/>
  <c r="AW199" i="26"/>
  <c r="AW200" i="26"/>
  <c r="AW201" i="26"/>
  <c r="AW202" i="26"/>
  <c r="AW203" i="26"/>
  <c r="AW204" i="26"/>
  <c r="AW205" i="26"/>
  <c r="AW206" i="26"/>
  <c r="AW207" i="26"/>
  <c r="AW208" i="26"/>
  <c r="AW209" i="26"/>
  <c r="AW210" i="26"/>
  <c r="AW211" i="26"/>
  <c r="AW212" i="26"/>
  <c r="AW213" i="26"/>
  <c r="AW214" i="26"/>
  <c r="AW215" i="26"/>
  <c r="AW216" i="26"/>
  <c r="AW217" i="26"/>
  <c r="AW218" i="26"/>
  <c r="AW219" i="26"/>
  <c r="AW220" i="26"/>
  <c r="AW221" i="26"/>
  <c r="AW222" i="26"/>
  <c r="AW223" i="26"/>
  <c r="AW224" i="26"/>
  <c r="AW225" i="26"/>
  <c r="AW226" i="26"/>
  <c r="AW227" i="26"/>
  <c r="AW228" i="26"/>
  <c r="AW229" i="26"/>
  <c r="AW230" i="26"/>
  <c r="AW231" i="26"/>
  <c r="AW232" i="26"/>
  <c r="AW233" i="26"/>
  <c r="AW234" i="26"/>
  <c r="AW235" i="26"/>
  <c r="AW236" i="26"/>
  <c r="AW237" i="26"/>
  <c r="AW238" i="26"/>
  <c r="AW239" i="26"/>
  <c r="AW240" i="26"/>
  <c r="AW241" i="26"/>
  <c r="AW242" i="26"/>
  <c r="AW243" i="26"/>
  <c r="AW244" i="26"/>
  <c r="AW245" i="26"/>
  <c r="AW246" i="26"/>
  <c r="AW247" i="26"/>
  <c r="AW248" i="26"/>
  <c r="AW249" i="26"/>
  <c r="AW250" i="26"/>
  <c r="AW251" i="26"/>
  <c r="AW252" i="26"/>
  <c r="AW253" i="26"/>
  <c r="AW254" i="26"/>
  <c r="AW155" i="26"/>
  <c r="AX48" i="26"/>
  <c r="AY48" i="26"/>
  <c r="AZ48" i="26"/>
  <c r="BA48" i="26"/>
  <c r="AX49" i="26"/>
  <c r="AY49" i="26"/>
  <c r="AZ49" i="26"/>
  <c r="BA49" i="26"/>
  <c r="AX50" i="26"/>
  <c r="AY50" i="26"/>
  <c r="AZ50" i="26"/>
  <c r="BA50" i="26"/>
  <c r="AX51" i="26"/>
  <c r="AY51" i="26"/>
  <c r="AZ51" i="26"/>
  <c r="BA51" i="26"/>
  <c r="AX52" i="26"/>
  <c r="AY52" i="26"/>
  <c r="AZ52" i="26"/>
  <c r="BA52" i="26"/>
  <c r="AX53" i="26"/>
  <c r="AY53" i="26"/>
  <c r="AZ53" i="26"/>
  <c r="BA53" i="26"/>
  <c r="AX54" i="26"/>
  <c r="AY54" i="26"/>
  <c r="AZ54" i="26"/>
  <c r="BA54" i="26"/>
  <c r="AX55" i="26"/>
  <c r="AY55" i="26"/>
  <c r="AZ55" i="26"/>
  <c r="BA55" i="26"/>
  <c r="AX56" i="26"/>
  <c r="AY56" i="26"/>
  <c r="AZ56" i="26"/>
  <c r="BA56" i="26"/>
  <c r="AX57" i="26"/>
  <c r="AY57" i="26"/>
  <c r="AZ57" i="26"/>
  <c r="BA57" i="26"/>
  <c r="AX58" i="26"/>
  <c r="AY58" i="26"/>
  <c r="AZ58" i="26"/>
  <c r="BA58" i="26"/>
  <c r="AX59" i="26"/>
  <c r="AY59" i="26"/>
  <c r="AZ59" i="26"/>
  <c r="BA59" i="26"/>
  <c r="AX60" i="26"/>
  <c r="AY60" i="26"/>
  <c r="AZ60" i="26"/>
  <c r="BA60" i="26"/>
  <c r="AX61" i="26"/>
  <c r="AY61" i="26"/>
  <c r="AZ61" i="26"/>
  <c r="BA61" i="26"/>
  <c r="AX62" i="26"/>
  <c r="AY62" i="26"/>
  <c r="AZ62" i="26"/>
  <c r="BA62" i="26"/>
  <c r="AX63" i="26"/>
  <c r="AY63" i="26"/>
  <c r="AZ63" i="26"/>
  <c r="BA63" i="26"/>
  <c r="AX64" i="26"/>
  <c r="AY64" i="26"/>
  <c r="AZ64" i="26"/>
  <c r="BA64" i="26"/>
  <c r="AX65" i="26"/>
  <c r="AY65" i="26"/>
  <c r="AZ65" i="26"/>
  <c r="BA65" i="26"/>
  <c r="AX66" i="26"/>
  <c r="AY66" i="26"/>
  <c r="AZ66" i="26"/>
  <c r="BA66" i="26"/>
  <c r="AX67" i="26"/>
  <c r="AY67" i="26"/>
  <c r="AZ67" i="26"/>
  <c r="BA67" i="26"/>
  <c r="AX68" i="26"/>
  <c r="AY68" i="26"/>
  <c r="AZ68" i="26"/>
  <c r="BA68" i="26"/>
  <c r="AX69" i="26"/>
  <c r="AY69" i="26"/>
  <c r="AZ69" i="26"/>
  <c r="BA69" i="26"/>
  <c r="AX70" i="26"/>
  <c r="AY70" i="26"/>
  <c r="AZ70" i="26"/>
  <c r="BA70" i="26"/>
  <c r="AX71" i="26"/>
  <c r="AY71" i="26"/>
  <c r="AZ71" i="26"/>
  <c r="BA71" i="26"/>
  <c r="AX72" i="26"/>
  <c r="AY72" i="26"/>
  <c r="AZ72" i="26"/>
  <c r="BA72" i="26"/>
  <c r="AX73" i="26"/>
  <c r="AY73" i="26"/>
  <c r="AZ73" i="26"/>
  <c r="BA73" i="26"/>
  <c r="AX74" i="26"/>
  <c r="AY74" i="26"/>
  <c r="AZ74" i="26"/>
  <c r="BA74" i="26"/>
  <c r="AX75" i="26"/>
  <c r="AY75" i="26"/>
  <c r="AZ75" i="26"/>
  <c r="BA75" i="26"/>
  <c r="AX76" i="26"/>
  <c r="AY76" i="26"/>
  <c r="AZ76" i="26"/>
  <c r="BA76" i="26"/>
  <c r="AX77" i="26"/>
  <c r="AY77" i="26"/>
  <c r="AZ77" i="26"/>
  <c r="BA77" i="26"/>
  <c r="AX78" i="26"/>
  <c r="AY78" i="26"/>
  <c r="AZ78" i="26"/>
  <c r="BA78" i="26"/>
  <c r="AX79" i="26"/>
  <c r="AY79" i="26"/>
  <c r="AZ79" i="26"/>
  <c r="BA79" i="26"/>
  <c r="AX80" i="26"/>
  <c r="AY80" i="26"/>
  <c r="AZ80" i="26"/>
  <c r="BA80" i="26"/>
  <c r="AX81" i="26"/>
  <c r="AY81" i="26"/>
  <c r="AZ81" i="26"/>
  <c r="BA81" i="26"/>
  <c r="AX82" i="26"/>
  <c r="AY82" i="26"/>
  <c r="AZ82" i="26"/>
  <c r="BA82" i="26"/>
  <c r="AX83" i="26"/>
  <c r="AY83" i="26"/>
  <c r="AZ83" i="26"/>
  <c r="BA83" i="26"/>
  <c r="AX84" i="26"/>
  <c r="AY84" i="26"/>
  <c r="AZ84" i="26"/>
  <c r="BA84" i="26"/>
  <c r="AX85" i="26"/>
  <c r="AY85" i="26"/>
  <c r="AZ85" i="26"/>
  <c r="BA85" i="26"/>
  <c r="AX86" i="26"/>
  <c r="AY86" i="26"/>
  <c r="AZ86" i="26"/>
  <c r="BA86" i="26"/>
  <c r="AX87" i="26"/>
  <c r="AY87" i="26"/>
  <c r="AZ87" i="26"/>
  <c r="BA87" i="26"/>
  <c r="AX88" i="26"/>
  <c r="AY88" i="26"/>
  <c r="AZ88" i="26"/>
  <c r="BA88" i="26"/>
  <c r="AX89" i="26"/>
  <c r="AY89" i="26"/>
  <c r="AZ89" i="26"/>
  <c r="BA89" i="26"/>
  <c r="AX90" i="26"/>
  <c r="AY90" i="26"/>
  <c r="AZ90" i="26"/>
  <c r="BA90" i="26"/>
  <c r="AX91" i="26"/>
  <c r="AY91" i="26"/>
  <c r="AZ91" i="26"/>
  <c r="BA91" i="26"/>
  <c r="AX92" i="26"/>
  <c r="AY92" i="26"/>
  <c r="AZ92" i="26"/>
  <c r="BA92" i="26"/>
  <c r="AX93" i="26"/>
  <c r="AY93" i="26"/>
  <c r="AZ93" i="26"/>
  <c r="BA93" i="26"/>
  <c r="AX94" i="26"/>
  <c r="AY94" i="26"/>
  <c r="AZ94" i="26"/>
  <c r="BA94" i="26"/>
  <c r="AX95" i="26"/>
  <c r="AY95" i="26"/>
  <c r="AZ95" i="26"/>
  <c r="BA95" i="26"/>
  <c r="AX96" i="26"/>
  <c r="AY96" i="26"/>
  <c r="AZ96" i="26"/>
  <c r="BA96" i="26"/>
  <c r="AX97" i="26"/>
  <c r="AY97" i="26"/>
  <c r="AZ97" i="26"/>
  <c r="BA97" i="26"/>
  <c r="AX98" i="26"/>
  <c r="AY98" i="26"/>
  <c r="AZ98" i="26"/>
  <c r="BA98" i="26"/>
  <c r="AX99" i="26"/>
  <c r="AY99" i="26"/>
  <c r="AZ99" i="26"/>
  <c r="BA99" i="26"/>
  <c r="AX100" i="26"/>
  <c r="AY100" i="26"/>
  <c r="AZ100" i="26"/>
  <c r="BA100" i="26"/>
  <c r="AX101" i="26"/>
  <c r="AY101" i="26"/>
  <c r="AZ101" i="26"/>
  <c r="BA101" i="26"/>
  <c r="AX102" i="26"/>
  <c r="AY102" i="26"/>
  <c r="AZ102" i="26"/>
  <c r="BA102" i="26"/>
  <c r="AX103" i="26"/>
  <c r="AY103" i="26"/>
  <c r="AZ103" i="26"/>
  <c r="BA103" i="26"/>
  <c r="AX104" i="26"/>
  <c r="AY104" i="26"/>
  <c r="AZ104" i="26"/>
  <c r="BA104" i="26"/>
  <c r="AX105" i="26"/>
  <c r="AY105" i="26"/>
  <c r="AZ105" i="26"/>
  <c r="BA105" i="26"/>
  <c r="AX106" i="26"/>
  <c r="AY106" i="26"/>
  <c r="AZ106" i="26"/>
  <c r="BA106" i="26"/>
  <c r="AX107" i="26"/>
  <c r="AY107" i="26"/>
  <c r="AZ107" i="26"/>
  <c r="BA107" i="26"/>
  <c r="AX108" i="26"/>
  <c r="AY108" i="26"/>
  <c r="AZ108" i="26"/>
  <c r="BA108" i="26"/>
  <c r="AX109" i="26"/>
  <c r="AY109" i="26"/>
  <c r="AZ109" i="26"/>
  <c r="BA109" i="26"/>
  <c r="AX110" i="26"/>
  <c r="AY110" i="26"/>
  <c r="AZ110" i="26"/>
  <c r="BA110" i="26"/>
  <c r="AX111" i="26"/>
  <c r="AY111" i="26"/>
  <c r="AZ111" i="26"/>
  <c r="BA111" i="26"/>
  <c r="AX112" i="26"/>
  <c r="AY112" i="26"/>
  <c r="AZ112" i="26"/>
  <c r="BA112" i="26"/>
  <c r="AX113" i="26"/>
  <c r="AY113" i="26"/>
  <c r="AZ113" i="26"/>
  <c r="BA113" i="26"/>
  <c r="AX114" i="26"/>
  <c r="AY114" i="26"/>
  <c r="AZ114" i="26"/>
  <c r="BA114" i="26"/>
  <c r="AX115" i="26"/>
  <c r="AY115" i="26"/>
  <c r="AZ115" i="26"/>
  <c r="BA115" i="26"/>
  <c r="AX116" i="26"/>
  <c r="AY116" i="26"/>
  <c r="AZ116" i="26"/>
  <c r="BA116" i="26"/>
  <c r="AX117" i="26"/>
  <c r="AY117" i="26"/>
  <c r="AZ117" i="26"/>
  <c r="BA117" i="26"/>
  <c r="AX118" i="26"/>
  <c r="AY118" i="26"/>
  <c r="AZ118" i="26"/>
  <c r="BA118" i="26"/>
  <c r="AX119" i="26"/>
  <c r="AY119" i="26"/>
  <c r="AZ119" i="26"/>
  <c r="BA119" i="26"/>
  <c r="AX120" i="26"/>
  <c r="AY120" i="26"/>
  <c r="AZ120" i="26"/>
  <c r="BA120" i="26"/>
  <c r="AX121" i="26"/>
  <c r="AY121" i="26"/>
  <c r="AZ121" i="26"/>
  <c r="BA121" i="26"/>
  <c r="AX122" i="26"/>
  <c r="AY122" i="26"/>
  <c r="AZ122" i="26"/>
  <c r="BA122" i="26"/>
  <c r="AX123" i="26"/>
  <c r="AY123" i="26"/>
  <c r="AZ123" i="26"/>
  <c r="BA123" i="26"/>
  <c r="AX124" i="26"/>
  <c r="AY124" i="26"/>
  <c r="AZ124" i="26"/>
  <c r="BA124" i="26"/>
  <c r="AX125" i="26"/>
  <c r="AY125" i="26"/>
  <c r="AZ125" i="26"/>
  <c r="BA125" i="26"/>
  <c r="AX126" i="26"/>
  <c r="AY126" i="26"/>
  <c r="AZ126" i="26"/>
  <c r="BA126" i="26"/>
  <c r="AX127" i="26"/>
  <c r="AY127" i="26"/>
  <c r="AZ127" i="26"/>
  <c r="BA127" i="26"/>
  <c r="AX128" i="26"/>
  <c r="AY128" i="26"/>
  <c r="AZ128" i="26"/>
  <c r="BA128" i="26"/>
  <c r="AX129" i="26"/>
  <c r="AY129" i="26"/>
  <c r="AZ129" i="26"/>
  <c r="BA129" i="26"/>
  <c r="AX130" i="26"/>
  <c r="AY130" i="26"/>
  <c r="AZ130" i="26"/>
  <c r="BA130" i="26"/>
  <c r="AX131" i="26"/>
  <c r="AY131" i="26"/>
  <c r="AZ131" i="26"/>
  <c r="BA131" i="26"/>
  <c r="AX132" i="26"/>
  <c r="AY132" i="26"/>
  <c r="AZ132" i="26"/>
  <c r="BA132" i="26"/>
  <c r="AX133" i="26"/>
  <c r="AY133" i="26"/>
  <c r="AZ133" i="26"/>
  <c r="BA133" i="26"/>
  <c r="AX134" i="26"/>
  <c r="AY134" i="26"/>
  <c r="AZ134" i="26"/>
  <c r="BA134" i="26"/>
  <c r="AX135" i="26"/>
  <c r="AY135" i="26"/>
  <c r="AZ135" i="26"/>
  <c r="BA135" i="26"/>
  <c r="AX136" i="26"/>
  <c r="AY136" i="26"/>
  <c r="AZ136" i="26"/>
  <c r="BA136" i="26"/>
  <c r="AX137" i="26"/>
  <c r="AY137" i="26"/>
  <c r="AZ137" i="26"/>
  <c r="BA137" i="26"/>
  <c r="AX138" i="26"/>
  <c r="AY138" i="26"/>
  <c r="AZ138" i="26"/>
  <c r="BA138" i="26"/>
  <c r="AX139" i="26"/>
  <c r="AY139" i="26"/>
  <c r="AZ139" i="26"/>
  <c r="BA139" i="26"/>
  <c r="AX140" i="26"/>
  <c r="AY140" i="26"/>
  <c r="AZ140" i="26"/>
  <c r="BA140" i="26"/>
  <c r="AX141" i="26"/>
  <c r="AY141" i="26"/>
  <c r="AZ141" i="26"/>
  <c r="BA141" i="26"/>
  <c r="AX142" i="26"/>
  <c r="AY142" i="26"/>
  <c r="AZ142" i="26"/>
  <c r="BA142" i="26"/>
  <c r="AX143" i="26"/>
  <c r="AY143" i="26"/>
  <c r="AZ143" i="26"/>
  <c r="BA143" i="26"/>
  <c r="AX144" i="26"/>
  <c r="AY144" i="26"/>
  <c r="AZ144" i="26"/>
  <c r="BA144" i="26"/>
  <c r="AX145" i="26"/>
  <c r="AY145" i="26"/>
  <c r="AZ145" i="26"/>
  <c r="BA145" i="26"/>
  <c r="AX146" i="26"/>
  <c r="AY146" i="26"/>
  <c r="AZ146" i="26"/>
  <c r="BA146" i="26"/>
  <c r="AU48" i="26"/>
  <c r="AU49"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T48" i="26"/>
  <c r="AT49" i="26"/>
  <c r="AT50" i="26"/>
  <c r="AT51" i="26"/>
  <c r="AT52" i="26"/>
  <c r="AT53" i="26"/>
  <c r="AT54" i="26"/>
  <c r="AT55" i="26"/>
  <c r="AT56" i="26"/>
  <c r="AT57" i="26"/>
  <c r="AT58" i="26"/>
  <c r="AT59" i="26"/>
  <c r="AT60" i="26"/>
  <c r="AT61" i="26"/>
  <c r="AT62" i="26"/>
  <c r="AT63" i="26"/>
  <c r="AT64" i="26"/>
  <c r="AT65" i="26"/>
  <c r="AT66" i="26"/>
  <c r="AT67" i="26"/>
  <c r="AT68" i="26"/>
  <c r="AT69" i="26"/>
  <c r="AT70" i="26"/>
  <c r="AT71" i="26"/>
  <c r="AT72" i="26"/>
  <c r="AT73" i="26"/>
  <c r="AT74" i="26"/>
  <c r="AT75" i="26"/>
  <c r="AT76" i="26"/>
  <c r="AT77" i="26"/>
  <c r="AT78" i="26"/>
  <c r="AT79" i="26"/>
  <c r="AT80" i="26"/>
  <c r="AT81" i="26"/>
  <c r="AT82" i="26"/>
  <c r="AT83" i="26"/>
  <c r="AT84" i="26"/>
  <c r="AT85" i="26"/>
  <c r="AT86" i="26"/>
  <c r="AT87" i="26"/>
  <c r="AT88" i="26"/>
  <c r="AT89" i="26"/>
  <c r="AT90" i="26"/>
  <c r="AT91" i="26"/>
  <c r="AT92" i="26"/>
  <c r="AT93" i="26"/>
  <c r="AT94" i="26"/>
  <c r="AT95" i="26"/>
  <c r="AT96" i="26"/>
  <c r="AT97" i="26"/>
  <c r="AT98" i="26"/>
  <c r="AT99" i="26"/>
  <c r="AT100" i="26"/>
  <c r="AT101" i="26"/>
  <c r="AT102" i="26"/>
  <c r="AT103" i="26"/>
  <c r="AT104" i="26"/>
  <c r="AT105" i="26"/>
  <c r="AT106" i="26"/>
  <c r="AT107" i="26"/>
  <c r="AT108" i="26"/>
  <c r="AT109" i="26"/>
  <c r="AT110" i="26"/>
  <c r="AT111" i="26"/>
  <c r="AT112" i="26"/>
  <c r="AT113" i="26"/>
  <c r="AT114" i="26"/>
  <c r="AT115" i="26"/>
  <c r="AT116" i="26"/>
  <c r="AT117" i="26"/>
  <c r="AT118" i="26"/>
  <c r="AT119" i="26"/>
  <c r="AT120" i="26"/>
  <c r="AT121" i="26"/>
  <c r="AT122" i="26"/>
  <c r="AT123" i="26"/>
  <c r="AT124" i="26"/>
  <c r="AT125" i="26"/>
  <c r="AT126" i="26"/>
  <c r="AT127" i="26"/>
  <c r="AT128" i="26"/>
  <c r="AT129" i="26"/>
  <c r="AT130" i="26"/>
  <c r="AT131" i="26"/>
  <c r="AT132" i="26"/>
  <c r="AT133" i="26"/>
  <c r="AT134" i="26"/>
  <c r="AT135" i="26"/>
  <c r="AT136" i="26"/>
  <c r="AT137" i="26"/>
  <c r="AT138" i="26"/>
  <c r="AT139" i="26"/>
  <c r="AT140" i="26"/>
  <c r="AT141" i="26"/>
  <c r="AT142" i="26"/>
  <c r="AT143" i="26"/>
  <c r="AT144" i="26"/>
  <c r="AT145" i="26"/>
  <c r="AT146" i="26"/>
  <c r="D6" i="3"/>
  <c r="DH27" i="26"/>
  <c r="AX47" i="26"/>
  <c r="AY47" i="26"/>
  <c r="W962" i="30"/>
  <c r="V962" i="30"/>
  <c r="U962" i="30"/>
  <c r="W961" i="30"/>
  <c r="V961" i="30"/>
  <c r="U961" i="30"/>
  <c r="W960" i="30"/>
  <c r="V960" i="30"/>
  <c r="U960" i="30"/>
  <c r="W959" i="30"/>
  <c r="V959" i="30"/>
  <c r="U959" i="30"/>
  <c r="W958" i="30"/>
  <c r="V958" i="30"/>
  <c r="U958" i="30"/>
  <c r="W957" i="30"/>
  <c r="V957" i="30"/>
  <c r="U957" i="30"/>
  <c r="W956" i="30"/>
  <c r="V956" i="30"/>
  <c r="U956" i="30"/>
  <c r="W955" i="30"/>
  <c r="V955" i="30"/>
  <c r="U955" i="30"/>
  <c r="W954" i="30"/>
  <c r="V954" i="30"/>
  <c r="U954" i="30"/>
  <c r="W953" i="30"/>
  <c r="V953" i="30"/>
  <c r="U953" i="30"/>
  <c r="W952" i="30"/>
  <c r="V952" i="30"/>
  <c r="U952" i="30"/>
  <c r="W951" i="30"/>
  <c r="V951" i="30"/>
  <c r="U951" i="30"/>
  <c r="W950" i="30"/>
  <c r="V950" i="30"/>
  <c r="U950" i="30"/>
  <c r="W949" i="30"/>
  <c r="V949" i="30"/>
  <c r="U949" i="30"/>
  <c r="W948" i="30"/>
  <c r="V948" i="30"/>
  <c r="U948" i="30"/>
  <c r="W947" i="30"/>
  <c r="V947" i="30"/>
  <c r="U947" i="30"/>
  <c r="W946" i="30"/>
  <c r="V946" i="30"/>
  <c r="U946" i="30"/>
  <c r="W945" i="30"/>
  <c r="V945" i="30"/>
  <c r="U945" i="30"/>
  <c r="W944" i="30"/>
  <c r="V944" i="30"/>
  <c r="U944" i="30"/>
  <c r="W943" i="30"/>
  <c r="V943" i="30"/>
  <c r="U943" i="30"/>
  <c r="W942" i="30"/>
  <c r="V942" i="30"/>
  <c r="U942" i="30"/>
  <c r="W941" i="30"/>
  <c r="V941" i="30"/>
  <c r="U941" i="30"/>
  <c r="W940" i="30"/>
  <c r="V940" i="30"/>
  <c r="U940" i="30"/>
  <c r="W939" i="30"/>
  <c r="V939" i="30"/>
  <c r="U939" i="30"/>
  <c r="W938" i="30"/>
  <c r="V938" i="30"/>
  <c r="U938" i="30"/>
  <c r="W937" i="30"/>
  <c r="V937" i="30"/>
  <c r="U937" i="30"/>
  <c r="W936" i="30"/>
  <c r="V936" i="30"/>
  <c r="U936" i="30"/>
  <c r="W935" i="30"/>
  <c r="V935" i="30"/>
  <c r="U935" i="30"/>
  <c r="W934" i="30"/>
  <c r="V934" i="30"/>
  <c r="U934" i="30"/>
  <c r="W933" i="30"/>
  <c r="V933" i="30"/>
  <c r="U933" i="30"/>
  <c r="W932" i="30"/>
  <c r="V932" i="30"/>
  <c r="U932" i="30"/>
  <c r="W931" i="30"/>
  <c r="V931" i="30"/>
  <c r="U931" i="30"/>
  <c r="W930" i="30"/>
  <c r="V930" i="30"/>
  <c r="U930" i="30"/>
  <c r="W929" i="30"/>
  <c r="V929" i="30"/>
  <c r="U929" i="30"/>
  <c r="W928" i="30"/>
  <c r="V928" i="30"/>
  <c r="U928" i="30"/>
  <c r="W927" i="30"/>
  <c r="V927" i="30"/>
  <c r="U927" i="30"/>
  <c r="W926" i="30"/>
  <c r="V926" i="30"/>
  <c r="U926" i="30"/>
  <c r="W925" i="30"/>
  <c r="V925" i="30"/>
  <c r="U925" i="30"/>
  <c r="W924" i="30"/>
  <c r="V924" i="30"/>
  <c r="U924" i="30"/>
  <c r="W923" i="30"/>
  <c r="V923" i="30"/>
  <c r="U923" i="30"/>
  <c r="W922" i="30"/>
  <c r="V922" i="30"/>
  <c r="U922" i="30"/>
  <c r="W921" i="30"/>
  <c r="V921" i="30"/>
  <c r="U921" i="30"/>
  <c r="W920" i="30"/>
  <c r="V920" i="30"/>
  <c r="U920" i="30"/>
  <c r="W919" i="30"/>
  <c r="V919" i="30"/>
  <c r="U919" i="30"/>
  <c r="W918" i="30"/>
  <c r="V918" i="30"/>
  <c r="U918" i="30"/>
  <c r="W917" i="30"/>
  <c r="V917" i="30"/>
  <c r="U917" i="30"/>
  <c r="W916" i="30"/>
  <c r="V916" i="30"/>
  <c r="U916" i="30"/>
  <c r="W915" i="30"/>
  <c r="V915" i="30"/>
  <c r="U915" i="30"/>
  <c r="W914" i="30"/>
  <c r="V914" i="30"/>
  <c r="U914" i="30"/>
  <c r="W913" i="30"/>
  <c r="V913" i="30"/>
  <c r="U913" i="30"/>
  <c r="W912" i="30"/>
  <c r="V912" i="30"/>
  <c r="U912" i="30"/>
  <c r="W911" i="30"/>
  <c r="V911" i="30"/>
  <c r="U911" i="30"/>
  <c r="W910" i="30"/>
  <c r="V910" i="30"/>
  <c r="U910" i="30"/>
  <c r="W909" i="30"/>
  <c r="V909" i="30"/>
  <c r="U909" i="30"/>
  <c r="W908" i="30"/>
  <c r="V908" i="30"/>
  <c r="U908" i="30"/>
  <c r="W907" i="30"/>
  <c r="V907" i="30"/>
  <c r="U907" i="30"/>
  <c r="W906" i="30"/>
  <c r="V906" i="30"/>
  <c r="U906" i="30"/>
  <c r="W905" i="30"/>
  <c r="V905" i="30"/>
  <c r="U905" i="30"/>
  <c r="W904" i="30"/>
  <c r="V904" i="30"/>
  <c r="U904" i="30"/>
  <c r="W903" i="30"/>
  <c r="V903" i="30"/>
  <c r="U903" i="30"/>
  <c r="W902" i="30"/>
  <c r="V902" i="30"/>
  <c r="U902" i="30"/>
  <c r="W901" i="30"/>
  <c r="V901" i="30"/>
  <c r="U901" i="30"/>
  <c r="W900" i="30"/>
  <c r="V900" i="30"/>
  <c r="U900" i="30"/>
  <c r="W899" i="30"/>
  <c r="V899" i="30"/>
  <c r="U899" i="30"/>
  <c r="W898" i="30"/>
  <c r="V898" i="30"/>
  <c r="U898" i="30"/>
  <c r="W897" i="30"/>
  <c r="V897" i="30"/>
  <c r="U897" i="30"/>
  <c r="W896" i="30"/>
  <c r="V896" i="30"/>
  <c r="U896" i="30"/>
  <c r="W895" i="30"/>
  <c r="V895" i="30"/>
  <c r="U895" i="30"/>
  <c r="W894" i="30"/>
  <c r="V894" i="30"/>
  <c r="U894" i="30"/>
  <c r="W893" i="30"/>
  <c r="V893" i="30"/>
  <c r="U893" i="30"/>
  <c r="W892" i="30"/>
  <c r="V892" i="30"/>
  <c r="U892" i="30"/>
  <c r="W891" i="30"/>
  <c r="V891" i="30"/>
  <c r="U891" i="30"/>
  <c r="W890" i="30"/>
  <c r="V890" i="30"/>
  <c r="U890" i="30"/>
  <c r="W889" i="30"/>
  <c r="V889" i="30"/>
  <c r="U889" i="30"/>
  <c r="W888" i="30"/>
  <c r="V888" i="30"/>
  <c r="U888" i="30"/>
  <c r="W887" i="30"/>
  <c r="V887" i="30"/>
  <c r="U887" i="30"/>
  <c r="W886" i="30"/>
  <c r="V886" i="30"/>
  <c r="U886" i="30"/>
  <c r="W885" i="30"/>
  <c r="V885" i="30"/>
  <c r="U885" i="30"/>
  <c r="W884" i="30"/>
  <c r="V884" i="30"/>
  <c r="U884" i="30"/>
  <c r="W883" i="30"/>
  <c r="V883" i="30"/>
  <c r="U883" i="30"/>
  <c r="W882" i="30"/>
  <c r="V882" i="30"/>
  <c r="U882" i="30"/>
  <c r="W881" i="30"/>
  <c r="V881" i="30"/>
  <c r="U881" i="30"/>
  <c r="W880" i="30"/>
  <c r="V880" i="30"/>
  <c r="U880" i="30"/>
  <c r="W879" i="30"/>
  <c r="V879" i="30"/>
  <c r="U879" i="30"/>
  <c r="W878" i="30"/>
  <c r="V878" i="30"/>
  <c r="U878" i="30"/>
  <c r="W877" i="30"/>
  <c r="V877" i="30"/>
  <c r="U877" i="30"/>
  <c r="W876" i="30"/>
  <c r="V876" i="30"/>
  <c r="U876" i="30"/>
  <c r="W875" i="30"/>
  <c r="V875" i="30"/>
  <c r="U875" i="30"/>
  <c r="W874" i="30"/>
  <c r="V874" i="30"/>
  <c r="U874" i="30"/>
  <c r="W873" i="30"/>
  <c r="V873" i="30"/>
  <c r="U873" i="30"/>
  <c r="W872" i="30"/>
  <c r="V872" i="30"/>
  <c r="U872" i="30"/>
  <c r="W871" i="30"/>
  <c r="V871" i="30"/>
  <c r="U871" i="30"/>
  <c r="W870" i="30"/>
  <c r="V870" i="30"/>
  <c r="U870" i="30"/>
  <c r="W869" i="30"/>
  <c r="V869" i="30"/>
  <c r="U869" i="30"/>
  <c r="W868" i="30"/>
  <c r="V868" i="30"/>
  <c r="U868" i="30"/>
  <c r="W867" i="30"/>
  <c r="V867" i="30"/>
  <c r="U867" i="30"/>
  <c r="W866" i="30"/>
  <c r="V866" i="30"/>
  <c r="U866" i="30"/>
  <c r="W865" i="30"/>
  <c r="V865" i="30"/>
  <c r="U865" i="30"/>
  <c r="W864" i="30"/>
  <c r="V864" i="30"/>
  <c r="U864" i="30"/>
  <c r="W863" i="30"/>
  <c r="V863" i="30"/>
  <c r="U863" i="30"/>
  <c r="W862" i="30"/>
  <c r="V862" i="30"/>
  <c r="U862" i="30"/>
  <c r="W861" i="30"/>
  <c r="V861" i="30"/>
  <c r="U861" i="30"/>
  <c r="W860" i="30"/>
  <c r="V860" i="30"/>
  <c r="U860" i="30"/>
  <c r="W859" i="30"/>
  <c r="V859" i="30"/>
  <c r="U859" i="30"/>
  <c r="W858" i="30"/>
  <c r="V858" i="30"/>
  <c r="U858" i="30"/>
  <c r="W857" i="30"/>
  <c r="V857" i="30"/>
  <c r="U857" i="30"/>
  <c r="W856" i="30"/>
  <c r="V856" i="30"/>
  <c r="U856" i="30"/>
  <c r="W855" i="30"/>
  <c r="V855" i="30"/>
  <c r="U855" i="30"/>
  <c r="W854" i="30"/>
  <c r="V854" i="30"/>
  <c r="U854" i="30"/>
  <c r="W853" i="30"/>
  <c r="V853" i="30"/>
  <c r="U853" i="30"/>
  <c r="W852" i="30"/>
  <c r="V852" i="30"/>
  <c r="U852" i="30"/>
  <c r="W851" i="30"/>
  <c r="V851" i="30"/>
  <c r="U851" i="30"/>
  <c r="W850" i="30"/>
  <c r="V850" i="30"/>
  <c r="U850" i="30"/>
  <c r="W849" i="30"/>
  <c r="V849" i="30"/>
  <c r="U849" i="30"/>
  <c r="W848" i="30"/>
  <c r="V848" i="30"/>
  <c r="U848" i="30"/>
  <c r="W847" i="30"/>
  <c r="V847" i="30"/>
  <c r="U847" i="30"/>
  <c r="W846" i="30"/>
  <c r="V846" i="30"/>
  <c r="U846" i="30"/>
  <c r="W845" i="30"/>
  <c r="V845" i="30"/>
  <c r="U845" i="30"/>
  <c r="W844" i="30"/>
  <c r="V844" i="30"/>
  <c r="U844" i="30"/>
  <c r="W843" i="30"/>
  <c r="V843" i="30"/>
  <c r="U843" i="30"/>
  <c r="W842" i="30"/>
  <c r="V842" i="30"/>
  <c r="U842" i="30"/>
  <c r="W841" i="30"/>
  <c r="V841" i="30"/>
  <c r="U841" i="30"/>
  <c r="W840" i="30"/>
  <c r="V840" i="30"/>
  <c r="U840" i="30"/>
  <c r="W839" i="30"/>
  <c r="V839" i="30"/>
  <c r="U839" i="30"/>
  <c r="W838" i="30"/>
  <c r="V838" i="30"/>
  <c r="U838" i="30"/>
  <c r="W837" i="30"/>
  <c r="V837" i="30"/>
  <c r="U837" i="30"/>
  <c r="W836" i="30"/>
  <c r="V836" i="30"/>
  <c r="U836" i="30"/>
  <c r="W835" i="30"/>
  <c r="V835" i="30"/>
  <c r="U835" i="30"/>
  <c r="W834" i="30"/>
  <c r="V834" i="30"/>
  <c r="U834" i="30"/>
  <c r="W833" i="30"/>
  <c r="V833" i="30"/>
  <c r="U833" i="30"/>
  <c r="W832" i="30"/>
  <c r="V832" i="30"/>
  <c r="U832" i="30"/>
  <c r="W831" i="30"/>
  <c r="V831" i="30"/>
  <c r="U831" i="30"/>
  <c r="W830" i="30"/>
  <c r="V830" i="30"/>
  <c r="U830" i="30"/>
  <c r="W829" i="30"/>
  <c r="V829" i="30"/>
  <c r="U829" i="30"/>
  <c r="W828" i="30"/>
  <c r="V828" i="30"/>
  <c r="U828" i="30"/>
  <c r="W827" i="30"/>
  <c r="V827" i="30"/>
  <c r="U827" i="30"/>
  <c r="W826" i="30"/>
  <c r="V826" i="30"/>
  <c r="U826" i="30"/>
  <c r="W825" i="30"/>
  <c r="V825" i="30"/>
  <c r="U825" i="30"/>
  <c r="W824" i="30"/>
  <c r="V824" i="30"/>
  <c r="U824" i="30"/>
  <c r="W823" i="30"/>
  <c r="V823" i="30"/>
  <c r="U823" i="30"/>
  <c r="W822" i="30"/>
  <c r="V822" i="30"/>
  <c r="U822" i="30"/>
  <c r="W821" i="30"/>
  <c r="V821" i="30"/>
  <c r="U821" i="30"/>
  <c r="W820" i="30"/>
  <c r="V820" i="30"/>
  <c r="U820" i="30"/>
  <c r="W819" i="30"/>
  <c r="V819" i="30"/>
  <c r="U819" i="30"/>
  <c r="W818" i="30"/>
  <c r="V818" i="30"/>
  <c r="U818" i="30"/>
  <c r="W817" i="30"/>
  <c r="V817" i="30"/>
  <c r="U817" i="30"/>
  <c r="W816" i="30"/>
  <c r="V816" i="30"/>
  <c r="U816" i="30"/>
  <c r="W815" i="30"/>
  <c r="V815" i="30"/>
  <c r="U815" i="30"/>
  <c r="W814" i="30"/>
  <c r="V814" i="30"/>
  <c r="U814" i="30"/>
  <c r="W813" i="30"/>
  <c r="V813" i="30"/>
  <c r="U813" i="30"/>
  <c r="W812" i="30"/>
  <c r="V812" i="30"/>
  <c r="U812" i="30"/>
  <c r="W811" i="30"/>
  <c r="V811" i="30"/>
  <c r="U811" i="30"/>
  <c r="W810" i="30"/>
  <c r="V810" i="30"/>
  <c r="U810" i="30"/>
  <c r="W809" i="30"/>
  <c r="V809" i="30"/>
  <c r="U809" i="30"/>
  <c r="W808" i="30"/>
  <c r="V808" i="30"/>
  <c r="U808" i="30"/>
  <c r="W807" i="30"/>
  <c r="V807" i="30"/>
  <c r="U807" i="30"/>
  <c r="W806" i="30"/>
  <c r="V806" i="30"/>
  <c r="U806" i="30"/>
  <c r="W805" i="30"/>
  <c r="V805" i="30"/>
  <c r="U805" i="30"/>
  <c r="W804" i="30"/>
  <c r="V804" i="30"/>
  <c r="U804" i="30"/>
  <c r="W803" i="30"/>
  <c r="V803" i="30"/>
  <c r="U803" i="30"/>
  <c r="W802" i="30"/>
  <c r="V802" i="30"/>
  <c r="U802" i="30"/>
  <c r="W801" i="30"/>
  <c r="V801" i="30"/>
  <c r="U801" i="30"/>
  <c r="W800" i="30"/>
  <c r="V800" i="30"/>
  <c r="U800" i="30"/>
  <c r="W799" i="30"/>
  <c r="V799" i="30"/>
  <c r="U799" i="30"/>
  <c r="W798" i="30"/>
  <c r="V798" i="30"/>
  <c r="U798" i="30"/>
  <c r="W797" i="30"/>
  <c r="V797" i="30"/>
  <c r="U797" i="30"/>
  <c r="W796" i="30"/>
  <c r="V796" i="30"/>
  <c r="U796" i="30"/>
  <c r="W795" i="30"/>
  <c r="V795" i="30"/>
  <c r="U795" i="30"/>
  <c r="W794" i="30"/>
  <c r="V794" i="30"/>
  <c r="U794" i="30"/>
  <c r="W793" i="30"/>
  <c r="V793" i="30"/>
  <c r="U793" i="30"/>
  <c r="W792" i="30"/>
  <c r="V792" i="30"/>
  <c r="U792" i="30"/>
  <c r="W791" i="30"/>
  <c r="V791" i="30"/>
  <c r="U791" i="30"/>
  <c r="W790" i="30"/>
  <c r="V790" i="30"/>
  <c r="U790" i="30"/>
  <c r="W789" i="30"/>
  <c r="V789" i="30"/>
  <c r="U789" i="30"/>
  <c r="W788" i="30"/>
  <c r="V788" i="30"/>
  <c r="U788" i="30"/>
  <c r="W787" i="30"/>
  <c r="V787" i="30"/>
  <c r="U787" i="30"/>
  <c r="W786" i="30"/>
  <c r="V786" i="30"/>
  <c r="U786" i="30"/>
  <c r="W785" i="30"/>
  <c r="V785" i="30"/>
  <c r="U785" i="30"/>
  <c r="W784" i="30"/>
  <c r="V784" i="30"/>
  <c r="U784" i="30"/>
  <c r="W783" i="30"/>
  <c r="V783" i="30"/>
  <c r="U783" i="30"/>
  <c r="W782" i="30"/>
  <c r="V782" i="30"/>
  <c r="U782" i="30"/>
  <c r="W781" i="30"/>
  <c r="V781" i="30"/>
  <c r="U781" i="30"/>
  <c r="W780" i="30"/>
  <c r="V780" i="30"/>
  <c r="U780" i="30"/>
  <c r="W779" i="30"/>
  <c r="V779" i="30"/>
  <c r="U779" i="30"/>
  <c r="W778" i="30"/>
  <c r="V778" i="30"/>
  <c r="U778" i="30"/>
  <c r="W777" i="30"/>
  <c r="V777" i="30"/>
  <c r="U777" i="30"/>
  <c r="W776" i="30"/>
  <c r="V776" i="30"/>
  <c r="U776" i="30"/>
  <c r="W775" i="30"/>
  <c r="V775" i="30"/>
  <c r="U775" i="30"/>
  <c r="W774" i="30"/>
  <c r="V774" i="30"/>
  <c r="U774" i="30"/>
  <c r="W773" i="30"/>
  <c r="V773" i="30"/>
  <c r="U773" i="30"/>
  <c r="W772" i="30"/>
  <c r="V772" i="30"/>
  <c r="U772" i="30"/>
  <c r="W771" i="30"/>
  <c r="V771" i="30"/>
  <c r="U771" i="30"/>
  <c r="W770" i="30"/>
  <c r="V770" i="30"/>
  <c r="U770" i="30"/>
  <c r="W769" i="30"/>
  <c r="V769" i="30"/>
  <c r="U769" i="30"/>
  <c r="W768" i="30"/>
  <c r="V768" i="30"/>
  <c r="U768" i="30"/>
  <c r="W767" i="30"/>
  <c r="V767" i="30"/>
  <c r="U767" i="30"/>
  <c r="W766" i="30"/>
  <c r="V766" i="30"/>
  <c r="U766" i="30"/>
  <c r="W765" i="30"/>
  <c r="V765" i="30"/>
  <c r="U765" i="30"/>
  <c r="W764" i="30"/>
  <c r="V764" i="30"/>
  <c r="U764" i="30"/>
  <c r="W763" i="30"/>
  <c r="V763" i="30"/>
  <c r="U763" i="30"/>
  <c r="W762" i="30"/>
  <c r="V762" i="30"/>
  <c r="U762" i="30"/>
  <c r="W761" i="30"/>
  <c r="V761" i="30"/>
  <c r="U761" i="30"/>
  <c r="W760" i="30"/>
  <c r="V760" i="30"/>
  <c r="U760" i="30"/>
  <c r="W759" i="30"/>
  <c r="V759" i="30"/>
  <c r="U759" i="30"/>
  <c r="W758" i="30"/>
  <c r="V758" i="30"/>
  <c r="U758" i="30"/>
  <c r="W757" i="30"/>
  <c r="V757" i="30"/>
  <c r="U757" i="30"/>
  <c r="W756" i="30"/>
  <c r="V756" i="30"/>
  <c r="U756" i="30"/>
  <c r="W755" i="30"/>
  <c r="V755" i="30"/>
  <c r="U755" i="30"/>
  <c r="W754" i="30"/>
  <c r="V754" i="30"/>
  <c r="U754" i="30"/>
  <c r="W753" i="30"/>
  <c r="V753" i="30"/>
  <c r="U753" i="30"/>
  <c r="W752" i="30"/>
  <c r="V752" i="30"/>
  <c r="U752" i="30"/>
  <c r="W751" i="30"/>
  <c r="V751" i="30"/>
  <c r="U751" i="30"/>
  <c r="W750" i="30"/>
  <c r="V750" i="30"/>
  <c r="U750" i="30"/>
  <c r="W749" i="30"/>
  <c r="V749" i="30"/>
  <c r="U749" i="30"/>
  <c r="W748" i="30"/>
  <c r="V748" i="30"/>
  <c r="U748" i="30"/>
  <c r="W747" i="30"/>
  <c r="V747" i="30"/>
  <c r="U747" i="30"/>
  <c r="W746" i="30"/>
  <c r="V746" i="30"/>
  <c r="U746" i="30"/>
  <c r="W745" i="30"/>
  <c r="V745" i="30"/>
  <c r="U745" i="30"/>
  <c r="W744" i="30"/>
  <c r="V744" i="30"/>
  <c r="U744" i="30"/>
  <c r="W743" i="30"/>
  <c r="V743" i="30"/>
  <c r="U743" i="30"/>
  <c r="W742" i="30"/>
  <c r="V742" i="30"/>
  <c r="U742" i="30"/>
  <c r="W741" i="30"/>
  <c r="V741" i="30"/>
  <c r="U741" i="30"/>
  <c r="W740" i="30"/>
  <c r="V740" i="30"/>
  <c r="U740" i="30"/>
  <c r="W739" i="30"/>
  <c r="V739" i="30"/>
  <c r="U739" i="30"/>
  <c r="W738" i="30"/>
  <c r="V738" i="30"/>
  <c r="U738" i="30"/>
  <c r="W737" i="30"/>
  <c r="V737" i="30"/>
  <c r="U737" i="30"/>
  <c r="W736" i="30"/>
  <c r="V736" i="30"/>
  <c r="U736" i="30"/>
  <c r="W735" i="30"/>
  <c r="V735" i="30"/>
  <c r="U735" i="30"/>
  <c r="W734" i="30"/>
  <c r="V734" i="30"/>
  <c r="U734" i="30"/>
  <c r="W733" i="30"/>
  <c r="V733" i="30"/>
  <c r="U733" i="30"/>
  <c r="W732" i="30"/>
  <c r="V732" i="30"/>
  <c r="U732" i="30"/>
  <c r="W731" i="30"/>
  <c r="V731" i="30"/>
  <c r="U731" i="30"/>
  <c r="W730" i="30"/>
  <c r="V730" i="30"/>
  <c r="U730" i="30"/>
  <c r="W729" i="30"/>
  <c r="V729" i="30"/>
  <c r="U729" i="30"/>
  <c r="W728" i="30"/>
  <c r="V728" i="30"/>
  <c r="U728" i="30"/>
  <c r="W727" i="30"/>
  <c r="V727" i="30"/>
  <c r="U727" i="30"/>
  <c r="W726" i="30"/>
  <c r="V726" i="30"/>
  <c r="U726" i="30"/>
  <c r="W725" i="30"/>
  <c r="V725" i="30"/>
  <c r="U725" i="30"/>
  <c r="W724" i="30"/>
  <c r="V724" i="30"/>
  <c r="U724" i="30"/>
  <c r="W723" i="30"/>
  <c r="V723" i="30"/>
  <c r="U723" i="30"/>
  <c r="W722" i="30"/>
  <c r="V722" i="30"/>
  <c r="U722" i="30"/>
  <c r="W721" i="30"/>
  <c r="V721" i="30"/>
  <c r="U721" i="30"/>
  <c r="W720" i="30"/>
  <c r="V720" i="30"/>
  <c r="U720" i="30"/>
  <c r="W719" i="30"/>
  <c r="V719" i="30"/>
  <c r="U719" i="30"/>
  <c r="W718" i="30"/>
  <c r="V718" i="30"/>
  <c r="U718" i="30"/>
  <c r="W717" i="30"/>
  <c r="V717" i="30"/>
  <c r="U717" i="30"/>
  <c r="W716" i="30"/>
  <c r="V716" i="30"/>
  <c r="U716" i="30"/>
  <c r="W715" i="30"/>
  <c r="V715" i="30"/>
  <c r="U715" i="30"/>
  <c r="W714" i="30"/>
  <c r="V714" i="30"/>
  <c r="U714" i="30"/>
  <c r="W713" i="30"/>
  <c r="V713" i="30"/>
  <c r="U713" i="30"/>
  <c r="W712" i="30"/>
  <c r="V712" i="30"/>
  <c r="U712" i="30"/>
  <c r="W711" i="30"/>
  <c r="V711" i="30"/>
  <c r="U711" i="30"/>
  <c r="W710" i="30"/>
  <c r="V710" i="30"/>
  <c r="U710" i="30"/>
  <c r="W709" i="30"/>
  <c r="V709" i="30"/>
  <c r="U709" i="30"/>
  <c r="W708" i="30"/>
  <c r="V708" i="30"/>
  <c r="U708" i="30"/>
  <c r="W707" i="30"/>
  <c r="V707" i="30"/>
  <c r="U707" i="30"/>
  <c r="W706" i="30"/>
  <c r="V706" i="30"/>
  <c r="U706" i="30"/>
  <c r="W705" i="30"/>
  <c r="V705" i="30"/>
  <c r="U705" i="30"/>
  <c r="W704" i="30"/>
  <c r="V704" i="30"/>
  <c r="U704" i="30"/>
  <c r="W703" i="30"/>
  <c r="V703" i="30"/>
  <c r="U703" i="30"/>
  <c r="W702" i="30"/>
  <c r="V702" i="30"/>
  <c r="U702" i="30"/>
  <c r="W701" i="30"/>
  <c r="V701" i="30"/>
  <c r="U701" i="30"/>
  <c r="W700" i="30"/>
  <c r="V700" i="30"/>
  <c r="U700" i="30"/>
  <c r="W699" i="30"/>
  <c r="V699" i="30"/>
  <c r="U699" i="30"/>
  <c r="W698" i="30"/>
  <c r="V698" i="30"/>
  <c r="U698" i="30"/>
  <c r="W697" i="30"/>
  <c r="V697" i="30"/>
  <c r="U697" i="30"/>
  <c r="W696" i="30"/>
  <c r="V696" i="30"/>
  <c r="U696" i="30"/>
  <c r="W695" i="30"/>
  <c r="V695" i="30"/>
  <c r="U695" i="30"/>
  <c r="W694" i="30"/>
  <c r="V694" i="30"/>
  <c r="U694" i="30"/>
  <c r="W693" i="30"/>
  <c r="V693" i="30"/>
  <c r="U693" i="30"/>
  <c r="W692" i="30"/>
  <c r="V692" i="30"/>
  <c r="U692" i="30"/>
  <c r="W691" i="30"/>
  <c r="V691" i="30"/>
  <c r="U691" i="30"/>
  <c r="W690" i="30"/>
  <c r="V690" i="30"/>
  <c r="U690" i="30"/>
  <c r="W689" i="30"/>
  <c r="V689" i="30"/>
  <c r="U689" i="30"/>
  <c r="W688" i="30"/>
  <c r="V688" i="30"/>
  <c r="U688" i="30"/>
  <c r="W687" i="30"/>
  <c r="V687" i="30"/>
  <c r="U687" i="30"/>
  <c r="W686" i="30"/>
  <c r="V686" i="30"/>
  <c r="U686" i="30"/>
  <c r="W685" i="30"/>
  <c r="V685" i="30"/>
  <c r="U685" i="30"/>
  <c r="W684" i="30"/>
  <c r="V684" i="30"/>
  <c r="U684" i="30"/>
  <c r="W683" i="30"/>
  <c r="V683" i="30"/>
  <c r="U683" i="30"/>
  <c r="W682" i="30"/>
  <c r="V682" i="30"/>
  <c r="U682" i="30"/>
  <c r="W681" i="30"/>
  <c r="V681" i="30"/>
  <c r="U681" i="30"/>
  <c r="W680" i="30"/>
  <c r="V680" i="30"/>
  <c r="U680" i="30"/>
  <c r="W679" i="30"/>
  <c r="V679" i="30"/>
  <c r="U679" i="30"/>
  <c r="W678" i="30"/>
  <c r="V678" i="30"/>
  <c r="U678" i="30"/>
  <c r="W677" i="30"/>
  <c r="V677" i="30"/>
  <c r="U677" i="30"/>
  <c r="W676" i="30"/>
  <c r="V676" i="30"/>
  <c r="U676" i="30"/>
  <c r="W675" i="30"/>
  <c r="V675" i="30"/>
  <c r="U675" i="30"/>
  <c r="W674" i="30"/>
  <c r="V674" i="30"/>
  <c r="U674" i="30"/>
  <c r="W673" i="30"/>
  <c r="V673" i="30"/>
  <c r="U673" i="30"/>
  <c r="W672" i="30"/>
  <c r="V672" i="30"/>
  <c r="U672" i="30"/>
  <c r="W671" i="30"/>
  <c r="V671" i="30"/>
  <c r="U671" i="30"/>
  <c r="W670" i="30"/>
  <c r="V670" i="30"/>
  <c r="U670" i="30"/>
  <c r="W669" i="30"/>
  <c r="V669" i="30"/>
  <c r="U669" i="30"/>
  <c r="W668" i="30"/>
  <c r="V668" i="30"/>
  <c r="U668" i="30"/>
  <c r="W667" i="30"/>
  <c r="V667" i="30"/>
  <c r="U667" i="30"/>
  <c r="W666" i="30"/>
  <c r="V666" i="30"/>
  <c r="U666" i="30"/>
  <c r="W665" i="30"/>
  <c r="V665" i="30"/>
  <c r="U665" i="30"/>
  <c r="W664" i="30"/>
  <c r="V664" i="30"/>
  <c r="U664" i="30"/>
  <c r="W663" i="30"/>
  <c r="V663" i="30"/>
  <c r="U663" i="30"/>
  <c r="W662" i="30"/>
  <c r="V662" i="30"/>
  <c r="U662" i="30"/>
  <c r="W661" i="30"/>
  <c r="V661" i="30"/>
  <c r="U661" i="30"/>
  <c r="W660" i="30"/>
  <c r="V660" i="30"/>
  <c r="U660" i="30"/>
  <c r="W659" i="30"/>
  <c r="V659" i="30"/>
  <c r="U659" i="30"/>
  <c r="W658" i="30"/>
  <c r="V658" i="30"/>
  <c r="U658" i="30"/>
  <c r="W657" i="30"/>
  <c r="V657" i="30"/>
  <c r="U657" i="30"/>
  <c r="W656" i="30"/>
  <c r="V656" i="30"/>
  <c r="U656" i="30"/>
  <c r="W655" i="30"/>
  <c r="V655" i="30"/>
  <c r="U655" i="30"/>
  <c r="W654" i="30"/>
  <c r="V654" i="30"/>
  <c r="U654" i="30"/>
  <c r="W653" i="30"/>
  <c r="V653" i="30"/>
  <c r="U653" i="30"/>
  <c r="W652" i="30"/>
  <c r="V652" i="30"/>
  <c r="U652" i="30"/>
  <c r="W651" i="30"/>
  <c r="V651" i="30"/>
  <c r="U651" i="30"/>
  <c r="W650" i="30"/>
  <c r="V650" i="30"/>
  <c r="U650" i="30"/>
  <c r="W649" i="30"/>
  <c r="V649" i="30"/>
  <c r="U649" i="30"/>
  <c r="W648" i="30"/>
  <c r="V648" i="30"/>
  <c r="U648" i="30"/>
  <c r="W647" i="30"/>
  <c r="V647" i="30"/>
  <c r="U647" i="30"/>
  <c r="W646" i="30"/>
  <c r="V646" i="30"/>
  <c r="U646" i="30"/>
  <c r="W645" i="30"/>
  <c r="V645" i="30"/>
  <c r="U645" i="30"/>
  <c r="W644" i="30"/>
  <c r="V644" i="30"/>
  <c r="U644" i="30"/>
  <c r="W643" i="30"/>
  <c r="V643" i="30"/>
  <c r="U643" i="30"/>
  <c r="W642" i="30"/>
  <c r="V642" i="30"/>
  <c r="U642" i="30"/>
  <c r="W641" i="30"/>
  <c r="V641" i="30"/>
  <c r="U641" i="30"/>
  <c r="W640" i="30"/>
  <c r="V640" i="30"/>
  <c r="U640" i="30"/>
  <c r="W639" i="30"/>
  <c r="V639" i="30"/>
  <c r="U639" i="30"/>
  <c r="W638" i="30"/>
  <c r="V638" i="30"/>
  <c r="U638" i="30"/>
  <c r="W637" i="30"/>
  <c r="V637" i="30"/>
  <c r="U637" i="30"/>
  <c r="W636" i="30"/>
  <c r="V636" i="30"/>
  <c r="U636" i="30"/>
  <c r="W635" i="30"/>
  <c r="V635" i="30"/>
  <c r="U635" i="30"/>
  <c r="W634" i="30"/>
  <c r="V634" i="30"/>
  <c r="U634" i="30"/>
  <c r="W633" i="30"/>
  <c r="V633" i="30"/>
  <c r="U633" i="30"/>
  <c r="W632" i="30"/>
  <c r="V632" i="30"/>
  <c r="U632" i="30"/>
  <c r="W631" i="30"/>
  <c r="V631" i="30"/>
  <c r="U631" i="30"/>
  <c r="W630" i="30"/>
  <c r="V630" i="30"/>
  <c r="U630" i="30"/>
  <c r="W629" i="30"/>
  <c r="V629" i="30"/>
  <c r="U629" i="30"/>
  <c r="W628" i="30"/>
  <c r="V628" i="30"/>
  <c r="U628" i="30"/>
  <c r="W627" i="30"/>
  <c r="V627" i="30"/>
  <c r="U627" i="30"/>
  <c r="W626" i="30"/>
  <c r="V626" i="30"/>
  <c r="U626" i="30"/>
  <c r="W625" i="30"/>
  <c r="V625" i="30"/>
  <c r="U625" i="30"/>
  <c r="W624" i="30"/>
  <c r="V624" i="30"/>
  <c r="U624" i="30"/>
  <c r="W623" i="30"/>
  <c r="V623" i="30"/>
  <c r="U623" i="30"/>
  <c r="W622" i="30"/>
  <c r="V622" i="30"/>
  <c r="U622" i="30"/>
  <c r="W621" i="30"/>
  <c r="V621" i="30"/>
  <c r="U621" i="30"/>
  <c r="W620" i="30"/>
  <c r="V620" i="30"/>
  <c r="U620" i="30"/>
  <c r="W619" i="30"/>
  <c r="V619" i="30"/>
  <c r="U619" i="30"/>
  <c r="W618" i="30"/>
  <c r="V618" i="30"/>
  <c r="U618" i="30"/>
  <c r="W617" i="30"/>
  <c r="V617" i="30"/>
  <c r="U617" i="30"/>
  <c r="W616" i="30"/>
  <c r="V616" i="30"/>
  <c r="U616" i="30"/>
  <c r="W615" i="30"/>
  <c r="V615" i="30"/>
  <c r="U615" i="30"/>
  <c r="W614" i="30"/>
  <c r="V614" i="30"/>
  <c r="U614" i="30"/>
  <c r="W613" i="30"/>
  <c r="V613" i="30"/>
  <c r="U613" i="30"/>
  <c r="W612" i="30"/>
  <c r="V612" i="30"/>
  <c r="U612" i="30"/>
  <c r="W611" i="30"/>
  <c r="V611" i="30"/>
  <c r="U611" i="30"/>
  <c r="W610" i="30"/>
  <c r="V610" i="30"/>
  <c r="U610" i="30"/>
  <c r="W609" i="30"/>
  <c r="V609" i="30"/>
  <c r="U609" i="30"/>
  <c r="W608" i="30"/>
  <c r="V608" i="30"/>
  <c r="U608" i="30"/>
  <c r="W607" i="30"/>
  <c r="V607" i="30"/>
  <c r="U607" i="30"/>
  <c r="W606" i="30"/>
  <c r="V606" i="30"/>
  <c r="U606" i="30"/>
  <c r="W605" i="30"/>
  <c r="V605" i="30"/>
  <c r="U605" i="30"/>
  <c r="W604" i="30"/>
  <c r="V604" i="30"/>
  <c r="U604" i="30"/>
  <c r="W603" i="30"/>
  <c r="V603" i="30"/>
  <c r="U603" i="30"/>
  <c r="W602" i="30"/>
  <c r="V602" i="30"/>
  <c r="U602" i="30"/>
  <c r="W601" i="30"/>
  <c r="V601" i="30"/>
  <c r="U601" i="30"/>
  <c r="W600" i="30"/>
  <c r="V600" i="30"/>
  <c r="U600" i="30"/>
  <c r="W599" i="30"/>
  <c r="V599" i="30"/>
  <c r="U599" i="30"/>
  <c r="W598" i="30"/>
  <c r="V598" i="30"/>
  <c r="U598" i="30"/>
  <c r="W597" i="30"/>
  <c r="V597" i="30"/>
  <c r="U597" i="30"/>
  <c r="W596" i="30"/>
  <c r="V596" i="30"/>
  <c r="U596" i="30"/>
  <c r="W595" i="30"/>
  <c r="V595" i="30"/>
  <c r="U595" i="30"/>
  <c r="W594" i="30"/>
  <c r="V594" i="30"/>
  <c r="U594" i="30"/>
  <c r="W593" i="30"/>
  <c r="V593" i="30"/>
  <c r="U593" i="30"/>
  <c r="W592" i="30"/>
  <c r="V592" i="30"/>
  <c r="U592" i="30"/>
  <c r="W591" i="30"/>
  <c r="V591" i="30"/>
  <c r="U591" i="30"/>
  <c r="W590" i="30"/>
  <c r="V590" i="30"/>
  <c r="U590" i="30"/>
  <c r="W589" i="30"/>
  <c r="V589" i="30"/>
  <c r="U589" i="30"/>
  <c r="W588" i="30"/>
  <c r="V588" i="30"/>
  <c r="U588" i="30"/>
  <c r="W587" i="30"/>
  <c r="V587" i="30"/>
  <c r="U587" i="30"/>
  <c r="W586" i="30"/>
  <c r="V586" i="30"/>
  <c r="U586" i="30"/>
  <c r="W585" i="30"/>
  <c r="V585" i="30"/>
  <c r="U585" i="30"/>
  <c r="W584" i="30"/>
  <c r="V584" i="30"/>
  <c r="U584" i="30"/>
  <c r="W583" i="30"/>
  <c r="V583" i="30"/>
  <c r="U583" i="30"/>
  <c r="W582" i="30"/>
  <c r="V582" i="30"/>
  <c r="U582" i="30"/>
  <c r="W581" i="30"/>
  <c r="V581" i="30"/>
  <c r="U581" i="30"/>
  <c r="W580" i="30"/>
  <c r="V580" i="30"/>
  <c r="U580" i="30"/>
  <c r="W579" i="30"/>
  <c r="V579" i="30"/>
  <c r="U579" i="30"/>
  <c r="W578" i="30"/>
  <c r="V578" i="30"/>
  <c r="U578" i="30"/>
  <c r="W577" i="30"/>
  <c r="V577" i="30"/>
  <c r="U577" i="30"/>
  <c r="W576" i="30"/>
  <c r="V576" i="30"/>
  <c r="U576" i="30"/>
  <c r="W575" i="30"/>
  <c r="V575" i="30"/>
  <c r="U575" i="30"/>
  <c r="W574" i="30"/>
  <c r="V574" i="30"/>
  <c r="U574" i="30"/>
  <c r="W573" i="30"/>
  <c r="V573" i="30"/>
  <c r="U573" i="30"/>
  <c r="W572" i="30"/>
  <c r="V572" i="30"/>
  <c r="U572" i="30"/>
  <c r="W571" i="30"/>
  <c r="V571" i="30"/>
  <c r="U571" i="30"/>
  <c r="W570" i="30"/>
  <c r="V570" i="30"/>
  <c r="U570" i="30"/>
  <c r="W569" i="30"/>
  <c r="V569" i="30"/>
  <c r="U569" i="30"/>
  <c r="W568" i="30"/>
  <c r="V568" i="30"/>
  <c r="U568" i="30"/>
  <c r="W567" i="30"/>
  <c r="V567" i="30"/>
  <c r="U567" i="30"/>
  <c r="W566" i="30"/>
  <c r="V566" i="30"/>
  <c r="U566" i="30"/>
  <c r="W565" i="30"/>
  <c r="V565" i="30"/>
  <c r="U565" i="30"/>
  <c r="W564" i="30"/>
  <c r="V564" i="30"/>
  <c r="U564" i="30"/>
  <c r="W563" i="30"/>
  <c r="V563" i="30"/>
  <c r="U563" i="30"/>
  <c r="W562" i="30"/>
  <c r="V562" i="30"/>
  <c r="U562" i="30"/>
  <c r="W561" i="30"/>
  <c r="V561" i="30"/>
  <c r="U561" i="30"/>
  <c r="W560" i="30"/>
  <c r="V560" i="30"/>
  <c r="U560" i="30"/>
  <c r="W559" i="30"/>
  <c r="V559" i="30"/>
  <c r="U559" i="30"/>
  <c r="W558" i="30"/>
  <c r="V558" i="30"/>
  <c r="U558" i="30"/>
  <c r="W557" i="30"/>
  <c r="V557" i="30"/>
  <c r="U557" i="30"/>
  <c r="W556" i="30"/>
  <c r="V556" i="30"/>
  <c r="U556" i="30"/>
  <c r="W555" i="30"/>
  <c r="V555" i="30"/>
  <c r="U555" i="30"/>
  <c r="W554" i="30"/>
  <c r="V554" i="30"/>
  <c r="U554" i="30"/>
  <c r="W553" i="30"/>
  <c r="V553" i="30"/>
  <c r="U553" i="30"/>
  <c r="W552" i="30"/>
  <c r="V552" i="30"/>
  <c r="U552" i="30"/>
  <c r="W551" i="30"/>
  <c r="V551" i="30"/>
  <c r="U551" i="30"/>
  <c r="W550" i="30"/>
  <c r="V550" i="30"/>
  <c r="U550" i="30"/>
  <c r="W549" i="30"/>
  <c r="V549" i="30"/>
  <c r="U549" i="30"/>
  <c r="W548" i="30"/>
  <c r="V548" i="30"/>
  <c r="U548" i="30"/>
  <c r="W547" i="30"/>
  <c r="V547" i="30"/>
  <c r="U547" i="30"/>
  <c r="W546" i="30"/>
  <c r="V546" i="30"/>
  <c r="U546" i="30"/>
  <c r="W545" i="30"/>
  <c r="V545" i="30"/>
  <c r="U545" i="30"/>
  <c r="W544" i="30"/>
  <c r="V544" i="30"/>
  <c r="U544" i="30"/>
  <c r="W543" i="30"/>
  <c r="V543" i="30"/>
  <c r="U543" i="30"/>
  <c r="W542" i="30"/>
  <c r="V542" i="30"/>
  <c r="U542" i="30"/>
  <c r="W541" i="30"/>
  <c r="V541" i="30"/>
  <c r="U541" i="30"/>
  <c r="W540" i="30"/>
  <c r="V540" i="30"/>
  <c r="U540" i="30"/>
  <c r="W539" i="30"/>
  <c r="V539" i="30"/>
  <c r="U539" i="30"/>
  <c r="W538" i="30"/>
  <c r="V538" i="30"/>
  <c r="U538" i="30"/>
  <c r="W537" i="30"/>
  <c r="V537" i="30"/>
  <c r="U537" i="30"/>
  <c r="W536" i="30"/>
  <c r="V536" i="30"/>
  <c r="U536" i="30"/>
  <c r="W535" i="30"/>
  <c r="V535" i="30"/>
  <c r="U535" i="30"/>
  <c r="W534" i="30"/>
  <c r="V534" i="30"/>
  <c r="U534" i="30"/>
  <c r="W533" i="30"/>
  <c r="V533" i="30"/>
  <c r="U533" i="30"/>
  <c r="W532" i="30"/>
  <c r="V532" i="30"/>
  <c r="U532" i="30"/>
  <c r="W531" i="30"/>
  <c r="V531" i="30"/>
  <c r="U531" i="30"/>
  <c r="W530" i="30"/>
  <c r="V530" i="30"/>
  <c r="U530" i="30"/>
  <c r="W529" i="30"/>
  <c r="V529" i="30"/>
  <c r="U529" i="30"/>
  <c r="W528" i="30"/>
  <c r="V528" i="30"/>
  <c r="U528" i="30"/>
  <c r="W527" i="30"/>
  <c r="V527" i="30"/>
  <c r="U527" i="30"/>
  <c r="W526" i="30"/>
  <c r="V526" i="30"/>
  <c r="U526" i="30"/>
  <c r="W525" i="30"/>
  <c r="V525" i="30"/>
  <c r="U525" i="30"/>
  <c r="W524" i="30"/>
  <c r="V524" i="30"/>
  <c r="U524" i="30"/>
  <c r="W523" i="30"/>
  <c r="V523" i="30"/>
  <c r="U523" i="30"/>
  <c r="W522" i="30"/>
  <c r="V522" i="30"/>
  <c r="U522" i="30"/>
  <c r="W521" i="30"/>
  <c r="V521" i="30"/>
  <c r="U521" i="30"/>
  <c r="W520" i="30"/>
  <c r="V520" i="30"/>
  <c r="U520" i="30"/>
  <c r="W519" i="30"/>
  <c r="V519" i="30"/>
  <c r="U519" i="30"/>
  <c r="W518" i="30"/>
  <c r="V518" i="30"/>
  <c r="U518" i="30"/>
  <c r="W517" i="30"/>
  <c r="V517" i="30"/>
  <c r="U517" i="30"/>
  <c r="W516" i="30"/>
  <c r="V516" i="30"/>
  <c r="U516" i="30"/>
  <c r="W515" i="30"/>
  <c r="V515" i="30"/>
  <c r="U515" i="30"/>
  <c r="W514" i="30"/>
  <c r="V514" i="30"/>
  <c r="U514" i="30"/>
  <c r="W513" i="30"/>
  <c r="V513" i="30"/>
  <c r="U513" i="30"/>
  <c r="W512" i="30"/>
  <c r="V512" i="30"/>
  <c r="U512" i="30"/>
  <c r="W511" i="30"/>
  <c r="V511" i="30"/>
  <c r="U511" i="30"/>
  <c r="W510" i="30"/>
  <c r="V510" i="30"/>
  <c r="U510" i="30"/>
  <c r="W509" i="30"/>
  <c r="V509" i="30"/>
  <c r="U509" i="30"/>
  <c r="W508" i="30"/>
  <c r="V508" i="30"/>
  <c r="U508" i="30"/>
  <c r="W507" i="30"/>
  <c r="V507" i="30"/>
  <c r="U507" i="30"/>
  <c r="W506" i="30"/>
  <c r="V506" i="30"/>
  <c r="U506" i="30"/>
  <c r="W505" i="30"/>
  <c r="V505" i="30"/>
  <c r="U505" i="30"/>
  <c r="W504" i="30"/>
  <c r="V504" i="30"/>
  <c r="U504" i="30"/>
  <c r="W503" i="30"/>
  <c r="V503" i="30"/>
  <c r="U503" i="30"/>
  <c r="W502" i="30"/>
  <c r="V502" i="30"/>
  <c r="U502" i="30"/>
  <c r="W501" i="30"/>
  <c r="V501" i="30"/>
  <c r="U501" i="30"/>
  <c r="W500" i="30"/>
  <c r="V500" i="30"/>
  <c r="U500" i="30"/>
  <c r="W499" i="30"/>
  <c r="V499" i="30"/>
  <c r="U499" i="30"/>
  <c r="W498" i="30"/>
  <c r="V498" i="30"/>
  <c r="U498" i="30"/>
  <c r="W497" i="30"/>
  <c r="V497" i="30"/>
  <c r="U497" i="30"/>
  <c r="W496" i="30"/>
  <c r="V496" i="30"/>
  <c r="U496" i="30"/>
  <c r="W495" i="30"/>
  <c r="V495" i="30"/>
  <c r="U495" i="30"/>
  <c r="W494" i="30"/>
  <c r="V494" i="30"/>
  <c r="U494" i="30"/>
  <c r="W493" i="30"/>
  <c r="V493" i="30"/>
  <c r="U493" i="30"/>
  <c r="W492" i="30"/>
  <c r="V492" i="30"/>
  <c r="U492" i="30"/>
  <c r="W491" i="30"/>
  <c r="V491" i="30"/>
  <c r="U491" i="30"/>
  <c r="W490" i="30"/>
  <c r="V490" i="30"/>
  <c r="U490" i="30"/>
  <c r="W489" i="30"/>
  <c r="V489" i="30"/>
  <c r="U489" i="30"/>
  <c r="W488" i="30"/>
  <c r="V488" i="30"/>
  <c r="U488" i="30"/>
  <c r="W487" i="30"/>
  <c r="V487" i="30"/>
  <c r="U487" i="30"/>
  <c r="W486" i="30"/>
  <c r="V486" i="30"/>
  <c r="U486" i="30"/>
  <c r="W485" i="30"/>
  <c r="V485" i="30"/>
  <c r="U485" i="30"/>
  <c r="W484" i="30"/>
  <c r="V484" i="30"/>
  <c r="U484" i="30"/>
  <c r="W483" i="30"/>
  <c r="V483" i="30"/>
  <c r="U483" i="30"/>
  <c r="W482" i="30"/>
  <c r="V482" i="30"/>
  <c r="U482" i="30"/>
  <c r="W481" i="30"/>
  <c r="V481" i="30"/>
  <c r="U481" i="30"/>
  <c r="W480" i="30"/>
  <c r="V480" i="30"/>
  <c r="U480" i="30"/>
  <c r="W479" i="30"/>
  <c r="V479" i="30"/>
  <c r="U479" i="30"/>
  <c r="W478" i="30"/>
  <c r="V478" i="30"/>
  <c r="U478" i="30"/>
  <c r="W477" i="30"/>
  <c r="V477" i="30"/>
  <c r="U477" i="30"/>
  <c r="W476" i="30"/>
  <c r="V476" i="30"/>
  <c r="U476" i="30"/>
  <c r="W475" i="30"/>
  <c r="V475" i="30"/>
  <c r="U475" i="30"/>
  <c r="W474" i="30"/>
  <c r="V474" i="30"/>
  <c r="U474" i="30"/>
  <c r="W473" i="30"/>
  <c r="V473" i="30"/>
  <c r="U473" i="30"/>
  <c r="W472" i="30"/>
  <c r="V472" i="30"/>
  <c r="U472" i="30"/>
  <c r="W471" i="30"/>
  <c r="V471" i="30"/>
  <c r="U471" i="30"/>
  <c r="W470" i="30"/>
  <c r="V470" i="30"/>
  <c r="U470" i="30"/>
  <c r="W469" i="30"/>
  <c r="V469" i="30"/>
  <c r="U469" i="30"/>
  <c r="W468" i="30"/>
  <c r="V468" i="30"/>
  <c r="U468" i="30"/>
  <c r="W467" i="30"/>
  <c r="V467" i="30"/>
  <c r="U467" i="30"/>
  <c r="W466" i="30"/>
  <c r="V466" i="30"/>
  <c r="U466" i="30"/>
  <c r="W465" i="30"/>
  <c r="V465" i="30"/>
  <c r="U465" i="30"/>
  <c r="W464" i="30"/>
  <c r="V464" i="30"/>
  <c r="U464" i="30"/>
  <c r="W463" i="30"/>
  <c r="V463" i="30"/>
  <c r="U463" i="30"/>
  <c r="W462" i="30"/>
  <c r="V462" i="30"/>
  <c r="U462" i="30"/>
  <c r="W461" i="30"/>
  <c r="V461" i="30"/>
  <c r="U461" i="30"/>
  <c r="W460" i="30"/>
  <c r="V460" i="30"/>
  <c r="U460" i="30"/>
  <c r="W459" i="30"/>
  <c r="V459" i="30"/>
  <c r="U459" i="30"/>
  <c r="W458" i="30"/>
  <c r="V458" i="30"/>
  <c r="U458" i="30"/>
  <c r="W457" i="30"/>
  <c r="V457" i="30"/>
  <c r="U457" i="30"/>
  <c r="W456" i="30"/>
  <c r="V456" i="30"/>
  <c r="U456" i="30"/>
  <c r="W455" i="30"/>
  <c r="V455" i="30"/>
  <c r="U455" i="30"/>
  <c r="W454" i="30"/>
  <c r="V454" i="30"/>
  <c r="U454" i="30"/>
  <c r="W453" i="30"/>
  <c r="V453" i="30"/>
  <c r="U453" i="30"/>
  <c r="W452" i="30"/>
  <c r="V452" i="30"/>
  <c r="U452" i="30"/>
  <c r="W451" i="30"/>
  <c r="V451" i="30"/>
  <c r="U451" i="30"/>
  <c r="W450" i="30"/>
  <c r="V450" i="30"/>
  <c r="U450" i="30"/>
  <c r="W449" i="30"/>
  <c r="V449" i="30"/>
  <c r="U449" i="30"/>
  <c r="W448" i="30"/>
  <c r="V448" i="30"/>
  <c r="U448" i="30"/>
  <c r="W447" i="30"/>
  <c r="V447" i="30"/>
  <c r="U447" i="30"/>
  <c r="W446" i="30"/>
  <c r="V446" i="30"/>
  <c r="U446" i="30"/>
  <c r="W445" i="30"/>
  <c r="V445" i="30"/>
  <c r="U445" i="30"/>
  <c r="W444" i="30"/>
  <c r="V444" i="30"/>
  <c r="U444" i="30"/>
  <c r="W443" i="30"/>
  <c r="V443" i="30"/>
  <c r="U443" i="30"/>
  <c r="W442" i="30"/>
  <c r="V442" i="30"/>
  <c r="U442" i="30"/>
  <c r="W441" i="30"/>
  <c r="V441" i="30"/>
  <c r="U441" i="30"/>
  <c r="W440" i="30"/>
  <c r="V440" i="30"/>
  <c r="U440" i="30"/>
  <c r="W439" i="30"/>
  <c r="V439" i="30"/>
  <c r="U439" i="30"/>
  <c r="W438" i="30"/>
  <c r="V438" i="30"/>
  <c r="U438" i="30"/>
  <c r="W437" i="30"/>
  <c r="V437" i="30"/>
  <c r="U437" i="30"/>
  <c r="W436" i="30"/>
  <c r="V436" i="30"/>
  <c r="U436" i="30"/>
  <c r="W435" i="30"/>
  <c r="V435" i="30"/>
  <c r="U435" i="30"/>
  <c r="W434" i="30"/>
  <c r="V434" i="30"/>
  <c r="U434" i="30"/>
  <c r="W433" i="30"/>
  <c r="V433" i="30"/>
  <c r="U433" i="30"/>
  <c r="W432" i="30"/>
  <c r="V432" i="30"/>
  <c r="U432" i="30"/>
  <c r="W431" i="30"/>
  <c r="V431" i="30"/>
  <c r="U431" i="30"/>
  <c r="W430" i="30"/>
  <c r="V430" i="30"/>
  <c r="U430" i="30"/>
  <c r="W429" i="30"/>
  <c r="V429" i="30"/>
  <c r="U429" i="30"/>
  <c r="W428" i="30"/>
  <c r="V428" i="30"/>
  <c r="U428" i="30"/>
  <c r="W427" i="30"/>
  <c r="V427" i="30"/>
  <c r="U427" i="30"/>
  <c r="W426" i="30"/>
  <c r="V426" i="30"/>
  <c r="U426" i="30"/>
  <c r="W425" i="30"/>
  <c r="V425" i="30"/>
  <c r="U425" i="30"/>
  <c r="W424" i="30"/>
  <c r="V424" i="30"/>
  <c r="U424" i="30"/>
  <c r="W423" i="30"/>
  <c r="V423" i="30"/>
  <c r="U423" i="30"/>
  <c r="W422" i="30"/>
  <c r="V422" i="30"/>
  <c r="U422" i="30"/>
  <c r="W421" i="30"/>
  <c r="V421" i="30"/>
  <c r="U421" i="30"/>
  <c r="W420" i="30"/>
  <c r="V420" i="30"/>
  <c r="U420" i="30"/>
  <c r="W419" i="30"/>
  <c r="V419" i="30"/>
  <c r="U419" i="30"/>
  <c r="W418" i="30"/>
  <c r="V418" i="30"/>
  <c r="U418" i="30"/>
  <c r="W417" i="30"/>
  <c r="V417" i="30"/>
  <c r="U417" i="30"/>
  <c r="W416" i="30"/>
  <c r="V416" i="30"/>
  <c r="U416" i="30"/>
  <c r="W415" i="30"/>
  <c r="V415" i="30"/>
  <c r="U415" i="30"/>
  <c r="W414" i="30"/>
  <c r="V414" i="30"/>
  <c r="U414" i="30"/>
  <c r="W413" i="30"/>
  <c r="V413" i="30"/>
  <c r="U413" i="30"/>
  <c r="W412" i="30"/>
  <c r="V412" i="30"/>
  <c r="U412" i="30"/>
  <c r="W411" i="30"/>
  <c r="V411" i="30"/>
  <c r="U411" i="30"/>
  <c r="W410" i="30"/>
  <c r="V410" i="30"/>
  <c r="U410" i="30"/>
  <c r="W409" i="30"/>
  <c r="V409" i="30"/>
  <c r="U409" i="30"/>
  <c r="W408" i="30"/>
  <c r="V408" i="30"/>
  <c r="U408" i="30"/>
  <c r="W407" i="30"/>
  <c r="V407" i="30"/>
  <c r="U407" i="30"/>
  <c r="W406" i="30"/>
  <c r="V406" i="30"/>
  <c r="U406" i="30"/>
  <c r="W405" i="30"/>
  <c r="V405" i="30"/>
  <c r="U405" i="30"/>
  <c r="W404" i="30"/>
  <c r="V404" i="30"/>
  <c r="U404" i="30"/>
  <c r="W403" i="30"/>
  <c r="V403" i="30"/>
  <c r="U403" i="30"/>
  <c r="W402" i="30"/>
  <c r="V402" i="30"/>
  <c r="U402" i="30"/>
  <c r="W401" i="30"/>
  <c r="V401" i="30"/>
  <c r="U401" i="30"/>
  <c r="W400" i="30"/>
  <c r="V400" i="30"/>
  <c r="U400" i="30"/>
  <c r="W399" i="30"/>
  <c r="V399" i="30"/>
  <c r="U399" i="30"/>
  <c r="W398" i="30"/>
  <c r="V398" i="30"/>
  <c r="U398" i="30"/>
  <c r="W397" i="30"/>
  <c r="V397" i="30"/>
  <c r="U397" i="30"/>
  <c r="W396" i="30"/>
  <c r="V396" i="30"/>
  <c r="U396" i="30"/>
  <c r="W395" i="30"/>
  <c r="V395" i="30"/>
  <c r="U395" i="30"/>
  <c r="W394" i="30"/>
  <c r="V394" i="30"/>
  <c r="U394" i="30"/>
  <c r="W393" i="30"/>
  <c r="V393" i="30"/>
  <c r="U393" i="30"/>
  <c r="W392" i="30"/>
  <c r="V392" i="30"/>
  <c r="U392" i="30"/>
  <c r="W391" i="30"/>
  <c r="V391" i="30"/>
  <c r="U391" i="30"/>
  <c r="W390" i="30"/>
  <c r="V390" i="30"/>
  <c r="U390" i="30"/>
  <c r="W389" i="30"/>
  <c r="V389" i="30"/>
  <c r="U389" i="30"/>
  <c r="W388" i="30"/>
  <c r="V388" i="30"/>
  <c r="U388" i="30"/>
  <c r="W387" i="30"/>
  <c r="V387" i="30"/>
  <c r="U387" i="30"/>
  <c r="W386" i="30"/>
  <c r="V386" i="30"/>
  <c r="U386" i="30"/>
  <c r="W385" i="30"/>
  <c r="V385" i="30"/>
  <c r="U385" i="30"/>
  <c r="W384" i="30"/>
  <c r="V384" i="30"/>
  <c r="U384" i="30"/>
  <c r="W383" i="30"/>
  <c r="V383" i="30"/>
  <c r="U383" i="30"/>
  <c r="W382" i="30"/>
  <c r="V382" i="30"/>
  <c r="U382" i="30"/>
  <c r="W381" i="30"/>
  <c r="V381" i="30"/>
  <c r="U381" i="30"/>
  <c r="W380" i="30"/>
  <c r="V380" i="30"/>
  <c r="U380" i="30"/>
  <c r="W379" i="30"/>
  <c r="V379" i="30"/>
  <c r="U379" i="30"/>
  <c r="W378" i="30"/>
  <c r="V378" i="30"/>
  <c r="U378" i="30"/>
  <c r="W377" i="30"/>
  <c r="V377" i="30"/>
  <c r="U377" i="30"/>
  <c r="W376" i="30"/>
  <c r="V376" i="30"/>
  <c r="U376" i="30"/>
  <c r="W375" i="30"/>
  <c r="V375" i="30"/>
  <c r="U375" i="30"/>
  <c r="W374" i="30"/>
  <c r="V374" i="30"/>
  <c r="U374" i="30"/>
  <c r="W373" i="30"/>
  <c r="V373" i="30"/>
  <c r="U373" i="30"/>
  <c r="W372" i="30"/>
  <c r="V372" i="30"/>
  <c r="U372" i="30"/>
  <c r="W371" i="30"/>
  <c r="V371" i="30"/>
  <c r="U371" i="30"/>
  <c r="W370" i="30"/>
  <c r="V370" i="30"/>
  <c r="U370" i="30"/>
  <c r="W369" i="30"/>
  <c r="V369" i="30"/>
  <c r="U369" i="30"/>
  <c r="W368" i="30"/>
  <c r="V368" i="30"/>
  <c r="U368" i="30"/>
  <c r="W367" i="30"/>
  <c r="V367" i="30"/>
  <c r="U367" i="30"/>
  <c r="W366" i="30"/>
  <c r="V366" i="30"/>
  <c r="U366" i="30"/>
  <c r="W365" i="30"/>
  <c r="V365" i="30"/>
  <c r="U365" i="30"/>
  <c r="W364" i="30"/>
  <c r="V364" i="30"/>
  <c r="U364" i="30"/>
  <c r="W363" i="30"/>
  <c r="V363" i="30"/>
  <c r="U363" i="30"/>
  <c r="W362" i="30"/>
  <c r="V362" i="30"/>
  <c r="U362" i="30"/>
  <c r="W361" i="30"/>
  <c r="V361" i="30"/>
  <c r="U361" i="30"/>
  <c r="W360" i="30"/>
  <c r="V360" i="30"/>
  <c r="U360" i="30"/>
  <c r="W359" i="30"/>
  <c r="V359" i="30"/>
  <c r="U359" i="30"/>
  <c r="W358" i="30"/>
  <c r="V358" i="30"/>
  <c r="U358" i="30"/>
  <c r="W357" i="30"/>
  <c r="V357" i="30"/>
  <c r="U357" i="30"/>
  <c r="W356" i="30"/>
  <c r="V356" i="30"/>
  <c r="U356" i="30"/>
  <c r="W355" i="30"/>
  <c r="V355" i="30"/>
  <c r="U355" i="30"/>
  <c r="W354" i="30"/>
  <c r="V354" i="30"/>
  <c r="U354" i="30"/>
  <c r="W353" i="30"/>
  <c r="V353" i="30"/>
  <c r="U353" i="30"/>
  <c r="W352" i="30"/>
  <c r="V352" i="30"/>
  <c r="U352" i="30"/>
  <c r="W351" i="30"/>
  <c r="V351" i="30"/>
  <c r="U351" i="30"/>
  <c r="W350" i="30"/>
  <c r="V350" i="30"/>
  <c r="U350" i="30"/>
  <c r="W349" i="30"/>
  <c r="V349" i="30"/>
  <c r="U349" i="30"/>
  <c r="W348" i="30"/>
  <c r="V348" i="30"/>
  <c r="U348" i="30"/>
  <c r="W347" i="30"/>
  <c r="V347" i="30"/>
  <c r="U347" i="30"/>
  <c r="W346" i="30"/>
  <c r="V346" i="30"/>
  <c r="U346" i="30"/>
  <c r="W345" i="30"/>
  <c r="V345" i="30"/>
  <c r="U345" i="30"/>
  <c r="W344" i="30"/>
  <c r="V344" i="30"/>
  <c r="U344" i="30"/>
  <c r="W343" i="30"/>
  <c r="V343" i="30"/>
  <c r="U343" i="30"/>
  <c r="W342" i="30"/>
  <c r="V342" i="30"/>
  <c r="U342" i="30"/>
  <c r="W341" i="30"/>
  <c r="V341" i="30"/>
  <c r="U341" i="30"/>
  <c r="W340" i="30"/>
  <c r="V340" i="30"/>
  <c r="U340" i="30"/>
  <c r="W339" i="30"/>
  <c r="V339" i="30"/>
  <c r="U339" i="30"/>
  <c r="W338" i="30"/>
  <c r="V338" i="30"/>
  <c r="U338" i="30"/>
  <c r="W337" i="30"/>
  <c r="V337" i="30"/>
  <c r="U337" i="30"/>
  <c r="W336" i="30"/>
  <c r="V336" i="30"/>
  <c r="U336" i="30"/>
  <c r="W335" i="30"/>
  <c r="V335" i="30"/>
  <c r="U335" i="30"/>
  <c r="W334" i="30"/>
  <c r="V334" i="30"/>
  <c r="U334" i="30"/>
  <c r="W333" i="30"/>
  <c r="V333" i="30"/>
  <c r="U333" i="30"/>
  <c r="W332" i="30"/>
  <c r="V332" i="30"/>
  <c r="U332" i="30"/>
  <c r="W331" i="30"/>
  <c r="V331" i="30"/>
  <c r="U331" i="30"/>
  <c r="W330" i="30"/>
  <c r="V330" i="30"/>
  <c r="U330" i="30"/>
  <c r="W329" i="30"/>
  <c r="V329" i="30"/>
  <c r="U329" i="30"/>
  <c r="W328" i="30"/>
  <c r="V328" i="30"/>
  <c r="U328" i="30"/>
  <c r="W327" i="30"/>
  <c r="V327" i="30"/>
  <c r="U327" i="30"/>
  <c r="W326" i="30"/>
  <c r="V326" i="30"/>
  <c r="U326" i="30"/>
  <c r="W325" i="30"/>
  <c r="V325" i="30"/>
  <c r="U325" i="30"/>
  <c r="W324" i="30"/>
  <c r="V324" i="30"/>
  <c r="U324" i="30"/>
  <c r="W323" i="30"/>
  <c r="V323" i="30"/>
  <c r="U323" i="30"/>
  <c r="W322" i="30"/>
  <c r="V322" i="30"/>
  <c r="U322" i="30"/>
  <c r="W321" i="30"/>
  <c r="V321" i="30"/>
  <c r="U321" i="30"/>
  <c r="W320" i="30"/>
  <c r="V320" i="30"/>
  <c r="U320" i="30"/>
  <c r="W319" i="30"/>
  <c r="V319" i="30"/>
  <c r="U319" i="30"/>
  <c r="W318" i="30"/>
  <c r="V318" i="30"/>
  <c r="U318" i="30"/>
  <c r="W317" i="30"/>
  <c r="V317" i="30"/>
  <c r="U317" i="30"/>
  <c r="W316" i="30"/>
  <c r="V316" i="30"/>
  <c r="U316" i="30"/>
  <c r="W315" i="30"/>
  <c r="V315" i="30"/>
  <c r="U315" i="30"/>
  <c r="W314" i="30"/>
  <c r="V314" i="30"/>
  <c r="U314" i="30"/>
  <c r="W313" i="30"/>
  <c r="V313" i="30"/>
  <c r="U313" i="30"/>
  <c r="W312" i="30"/>
  <c r="V312" i="30"/>
  <c r="U312" i="30"/>
  <c r="W311" i="30"/>
  <c r="V311" i="30"/>
  <c r="U311" i="30"/>
  <c r="W310" i="30"/>
  <c r="V310" i="30"/>
  <c r="U310" i="30"/>
  <c r="W309" i="30"/>
  <c r="V309" i="30"/>
  <c r="U309" i="30"/>
  <c r="W308" i="30"/>
  <c r="V308" i="30"/>
  <c r="U308" i="30"/>
  <c r="W307" i="30"/>
  <c r="V307" i="30"/>
  <c r="U307" i="30"/>
  <c r="W306" i="30"/>
  <c r="V306" i="30"/>
  <c r="U306" i="30"/>
  <c r="W305" i="30"/>
  <c r="V305" i="30"/>
  <c r="U305" i="30"/>
  <c r="W304" i="30"/>
  <c r="V304" i="30"/>
  <c r="U304" i="30"/>
  <c r="W303" i="30"/>
  <c r="V303" i="30"/>
  <c r="U303" i="30"/>
  <c r="W302" i="30"/>
  <c r="V302" i="30"/>
  <c r="U302" i="30"/>
  <c r="W301" i="30"/>
  <c r="V301" i="30"/>
  <c r="U301" i="30"/>
  <c r="W300" i="30"/>
  <c r="V300" i="30"/>
  <c r="U300" i="30"/>
  <c r="W299" i="30"/>
  <c r="V299" i="30"/>
  <c r="U299" i="30"/>
  <c r="W298" i="30"/>
  <c r="V298" i="30"/>
  <c r="U298" i="30"/>
  <c r="W297" i="30"/>
  <c r="V297" i="30"/>
  <c r="U297" i="30"/>
  <c r="W296" i="30"/>
  <c r="V296" i="30"/>
  <c r="U296" i="30"/>
  <c r="W295" i="30"/>
  <c r="V295" i="30"/>
  <c r="U295" i="30"/>
  <c r="W294" i="30"/>
  <c r="V294" i="30"/>
  <c r="U294" i="30"/>
  <c r="W293" i="30"/>
  <c r="V293" i="30"/>
  <c r="U293" i="30"/>
  <c r="W292" i="30"/>
  <c r="V292" i="30"/>
  <c r="U292" i="30"/>
  <c r="W291" i="30"/>
  <c r="V291" i="30"/>
  <c r="U291" i="30"/>
  <c r="W290" i="30"/>
  <c r="V290" i="30"/>
  <c r="U290" i="30"/>
  <c r="W289" i="30"/>
  <c r="V289" i="30"/>
  <c r="U289" i="30"/>
  <c r="W288" i="30"/>
  <c r="V288" i="30"/>
  <c r="U288" i="30"/>
  <c r="W287" i="30"/>
  <c r="V287" i="30"/>
  <c r="U287" i="30"/>
  <c r="W286" i="30"/>
  <c r="V286" i="30"/>
  <c r="U286" i="30"/>
  <c r="W285" i="30"/>
  <c r="V285" i="30"/>
  <c r="U285" i="30"/>
  <c r="W284" i="30"/>
  <c r="V284" i="30"/>
  <c r="U284" i="30"/>
  <c r="W283" i="30"/>
  <c r="V283" i="30"/>
  <c r="U283" i="30"/>
  <c r="W282" i="30"/>
  <c r="V282" i="30"/>
  <c r="U282" i="30"/>
  <c r="W281" i="30"/>
  <c r="V281" i="30"/>
  <c r="U281" i="30"/>
  <c r="W280" i="30"/>
  <c r="V280" i="30"/>
  <c r="U280" i="30"/>
  <c r="W279" i="30"/>
  <c r="V279" i="30"/>
  <c r="U279" i="30"/>
  <c r="W278" i="30"/>
  <c r="V278" i="30"/>
  <c r="U278" i="30"/>
  <c r="W277" i="30"/>
  <c r="V277" i="30"/>
  <c r="U277" i="30"/>
  <c r="W276" i="30"/>
  <c r="V276" i="30"/>
  <c r="U276" i="30"/>
  <c r="W275" i="30"/>
  <c r="V275" i="30"/>
  <c r="U275" i="30"/>
  <c r="W274" i="30"/>
  <c r="V274" i="30"/>
  <c r="U274" i="30"/>
  <c r="W273" i="30"/>
  <c r="V273" i="30"/>
  <c r="U273" i="30"/>
  <c r="W272" i="30"/>
  <c r="V272" i="30"/>
  <c r="U272" i="30"/>
  <c r="W271" i="30"/>
  <c r="V271" i="30"/>
  <c r="U271" i="30"/>
  <c r="W270" i="30"/>
  <c r="V270" i="30"/>
  <c r="U270" i="30"/>
  <c r="W269" i="30"/>
  <c r="V269" i="30"/>
  <c r="U269" i="30"/>
  <c r="W268" i="30"/>
  <c r="V268" i="30"/>
  <c r="U268" i="30"/>
  <c r="W267" i="30"/>
  <c r="V267" i="30"/>
  <c r="U267" i="30"/>
  <c r="W266" i="30"/>
  <c r="V266" i="30"/>
  <c r="U266" i="30"/>
  <c r="W265" i="30"/>
  <c r="V265" i="30"/>
  <c r="U265" i="30"/>
  <c r="W264" i="30"/>
  <c r="V264" i="30"/>
  <c r="U264" i="30"/>
  <c r="W263" i="30"/>
  <c r="V263" i="30"/>
  <c r="U263" i="30"/>
  <c r="W262" i="30"/>
  <c r="V262" i="30"/>
  <c r="U262" i="30"/>
  <c r="W261" i="30"/>
  <c r="V261" i="30"/>
  <c r="U261" i="30"/>
  <c r="W260" i="30"/>
  <c r="V260" i="30"/>
  <c r="U260" i="30"/>
  <c r="W259" i="30"/>
  <c r="V259" i="30"/>
  <c r="U259" i="30"/>
  <c r="W258" i="30"/>
  <c r="V258" i="30"/>
  <c r="U258" i="30"/>
  <c r="W257" i="30"/>
  <c r="V257" i="30"/>
  <c r="U257" i="30"/>
  <c r="W256" i="30"/>
  <c r="V256" i="30"/>
  <c r="U256" i="30"/>
  <c r="W255" i="30"/>
  <c r="V255" i="30"/>
  <c r="U255" i="30"/>
  <c r="W254" i="30"/>
  <c r="V254" i="30"/>
  <c r="U254" i="30"/>
  <c r="W253" i="30"/>
  <c r="V253" i="30"/>
  <c r="U253" i="30"/>
  <c r="W252" i="30"/>
  <c r="V252" i="30"/>
  <c r="U252" i="30"/>
  <c r="W251" i="30"/>
  <c r="V251" i="30"/>
  <c r="U251" i="30"/>
  <c r="W250" i="30"/>
  <c r="V250" i="30"/>
  <c r="U250" i="30"/>
  <c r="W249" i="30"/>
  <c r="V249" i="30"/>
  <c r="U249" i="30"/>
  <c r="W248" i="30"/>
  <c r="V248" i="30"/>
  <c r="U248" i="30"/>
  <c r="W247" i="30"/>
  <c r="V247" i="30"/>
  <c r="U247" i="30"/>
  <c r="W246" i="30"/>
  <c r="V246" i="30"/>
  <c r="U246" i="30"/>
  <c r="W245" i="30"/>
  <c r="V245" i="30"/>
  <c r="U245" i="30"/>
  <c r="W244" i="30"/>
  <c r="V244" i="30"/>
  <c r="U244" i="30"/>
  <c r="W243" i="30"/>
  <c r="V243" i="30"/>
  <c r="U243" i="30"/>
  <c r="W242" i="30"/>
  <c r="V242" i="30"/>
  <c r="U242" i="30"/>
  <c r="W241" i="30"/>
  <c r="V241" i="30"/>
  <c r="U241" i="30"/>
  <c r="W240" i="30"/>
  <c r="V240" i="30"/>
  <c r="U240" i="30"/>
  <c r="W239" i="30"/>
  <c r="V239" i="30"/>
  <c r="U239" i="30"/>
  <c r="W238" i="30"/>
  <c r="V238" i="30"/>
  <c r="U238" i="30"/>
  <c r="W237" i="30"/>
  <c r="V237" i="30"/>
  <c r="U237" i="30"/>
  <c r="W236" i="30"/>
  <c r="V236" i="30"/>
  <c r="U236" i="30"/>
  <c r="W235" i="30"/>
  <c r="V235" i="30"/>
  <c r="U235" i="30"/>
  <c r="W234" i="30"/>
  <c r="V234" i="30"/>
  <c r="U234" i="30"/>
  <c r="W233" i="30"/>
  <c r="V233" i="30"/>
  <c r="U233" i="30"/>
  <c r="W232" i="30"/>
  <c r="V232" i="30"/>
  <c r="U232" i="30"/>
  <c r="W231" i="30"/>
  <c r="V231" i="30"/>
  <c r="U231" i="30"/>
  <c r="W230" i="30"/>
  <c r="V230" i="30"/>
  <c r="U230" i="30"/>
  <c r="W229" i="30"/>
  <c r="V229" i="30"/>
  <c r="U229" i="30"/>
  <c r="W228" i="30"/>
  <c r="V228" i="30"/>
  <c r="U228" i="30"/>
  <c r="W227" i="30"/>
  <c r="V227" i="30"/>
  <c r="U227" i="30"/>
  <c r="W226" i="30"/>
  <c r="V226" i="30"/>
  <c r="U226" i="30"/>
  <c r="W225" i="30"/>
  <c r="V225" i="30"/>
  <c r="U225" i="30"/>
  <c r="W224" i="30"/>
  <c r="V224" i="30"/>
  <c r="U224" i="30"/>
  <c r="W223" i="30"/>
  <c r="V223" i="30"/>
  <c r="U223" i="30"/>
  <c r="W222" i="30"/>
  <c r="V222" i="30"/>
  <c r="U222" i="30"/>
  <c r="W221" i="30"/>
  <c r="V221" i="30"/>
  <c r="U221" i="30"/>
  <c r="W220" i="30"/>
  <c r="V220" i="30"/>
  <c r="U220" i="30"/>
  <c r="W219" i="30"/>
  <c r="V219" i="30"/>
  <c r="U219" i="30"/>
  <c r="W218" i="30"/>
  <c r="V218" i="30"/>
  <c r="U218" i="30"/>
  <c r="W217" i="30"/>
  <c r="V217" i="30"/>
  <c r="U217" i="30"/>
  <c r="W216" i="30"/>
  <c r="V216" i="30"/>
  <c r="U216" i="30"/>
  <c r="W215" i="30"/>
  <c r="V215" i="30"/>
  <c r="U215" i="30"/>
  <c r="W214" i="30"/>
  <c r="V214" i="30"/>
  <c r="U214" i="30"/>
  <c r="W213" i="30"/>
  <c r="V213" i="30"/>
  <c r="U213" i="30"/>
  <c r="W212" i="30"/>
  <c r="V212" i="30"/>
  <c r="U212" i="30"/>
  <c r="W211" i="30"/>
  <c r="V211" i="30"/>
  <c r="U211" i="30"/>
  <c r="W210" i="30"/>
  <c r="V210" i="30"/>
  <c r="U210" i="30"/>
  <c r="W209" i="30"/>
  <c r="V209" i="30"/>
  <c r="U209" i="30"/>
  <c r="W208" i="30"/>
  <c r="V208" i="30"/>
  <c r="U208" i="30"/>
  <c r="W207" i="30"/>
  <c r="V207" i="30"/>
  <c r="U207" i="30"/>
  <c r="W206" i="30"/>
  <c r="V206" i="30"/>
  <c r="U206" i="30"/>
  <c r="W205" i="30"/>
  <c r="V205" i="30"/>
  <c r="U205" i="30"/>
  <c r="W204" i="30"/>
  <c r="V204" i="30"/>
  <c r="U204" i="30"/>
  <c r="W203" i="30"/>
  <c r="V203" i="30"/>
  <c r="U203" i="30"/>
  <c r="W202" i="30"/>
  <c r="V202" i="30"/>
  <c r="U202" i="30"/>
  <c r="W201" i="30"/>
  <c r="V201" i="30"/>
  <c r="U201" i="30"/>
  <c r="W200" i="30"/>
  <c r="V200" i="30"/>
  <c r="U200" i="30"/>
  <c r="W199" i="30"/>
  <c r="V199" i="30"/>
  <c r="U199" i="30"/>
  <c r="W198" i="30"/>
  <c r="V198" i="30"/>
  <c r="U198" i="30"/>
  <c r="W197" i="30"/>
  <c r="V197" i="30"/>
  <c r="U197" i="30"/>
  <c r="W196" i="30"/>
  <c r="V196" i="30"/>
  <c r="U196" i="30"/>
  <c r="W195" i="30"/>
  <c r="V195" i="30"/>
  <c r="U195" i="30"/>
  <c r="W194" i="30"/>
  <c r="V194" i="30"/>
  <c r="U194" i="30"/>
  <c r="W193" i="30"/>
  <c r="V193" i="30"/>
  <c r="U193" i="30"/>
  <c r="W192" i="30"/>
  <c r="V192" i="30"/>
  <c r="U192" i="30"/>
  <c r="W191" i="30"/>
  <c r="V191" i="30"/>
  <c r="U191" i="30"/>
  <c r="W190" i="30"/>
  <c r="V190" i="30"/>
  <c r="U190" i="30"/>
  <c r="W189" i="30"/>
  <c r="V189" i="30"/>
  <c r="U189" i="30"/>
  <c r="W188" i="30"/>
  <c r="V188" i="30"/>
  <c r="U188" i="30"/>
  <c r="W187" i="30"/>
  <c r="V187" i="30"/>
  <c r="U187" i="30"/>
  <c r="W186" i="30"/>
  <c r="V186" i="30"/>
  <c r="U186" i="30"/>
  <c r="W185" i="30"/>
  <c r="V185" i="30"/>
  <c r="U185" i="30"/>
  <c r="W184" i="30"/>
  <c r="V184" i="30"/>
  <c r="U184" i="30"/>
  <c r="W183" i="30"/>
  <c r="V183" i="30"/>
  <c r="U183" i="30"/>
  <c r="W182" i="30"/>
  <c r="V182" i="30"/>
  <c r="U182" i="30"/>
  <c r="W181" i="30"/>
  <c r="V181" i="30"/>
  <c r="U181" i="30"/>
  <c r="W180" i="30"/>
  <c r="V180" i="30"/>
  <c r="U180" i="30"/>
  <c r="W179" i="30"/>
  <c r="V179" i="30"/>
  <c r="U179" i="30"/>
  <c r="W178" i="30"/>
  <c r="V178" i="30"/>
  <c r="U178" i="30"/>
  <c r="W177" i="30"/>
  <c r="V177" i="30"/>
  <c r="U177" i="30"/>
  <c r="W176" i="30"/>
  <c r="V176" i="30"/>
  <c r="U176" i="30"/>
  <c r="W175" i="30"/>
  <c r="V175" i="30"/>
  <c r="U175" i="30"/>
  <c r="W174" i="30"/>
  <c r="V174" i="30"/>
  <c r="U174" i="30"/>
  <c r="W173" i="30"/>
  <c r="V173" i="30"/>
  <c r="U173" i="30"/>
  <c r="W172" i="30"/>
  <c r="V172" i="30"/>
  <c r="U172" i="30"/>
  <c r="W171" i="30"/>
  <c r="V171" i="30"/>
  <c r="U171" i="30"/>
  <c r="W170" i="30"/>
  <c r="V170" i="30"/>
  <c r="U170" i="30"/>
  <c r="W169" i="30"/>
  <c r="V169" i="30"/>
  <c r="U169" i="30"/>
  <c r="W168" i="30"/>
  <c r="V168" i="30"/>
  <c r="U168" i="30"/>
  <c r="W167" i="30"/>
  <c r="V167" i="30"/>
  <c r="U167" i="30"/>
  <c r="W166" i="30"/>
  <c r="V166" i="30"/>
  <c r="U166" i="30"/>
  <c r="W165" i="30"/>
  <c r="V165" i="30"/>
  <c r="U165" i="30"/>
  <c r="W164" i="30"/>
  <c r="V164" i="30"/>
  <c r="U164" i="30"/>
  <c r="W163" i="30"/>
  <c r="V163" i="30"/>
  <c r="U163" i="30"/>
  <c r="W162" i="30"/>
  <c r="V162" i="30"/>
  <c r="U162" i="30"/>
  <c r="W161" i="30"/>
  <c r="V161" i="30"/>
  <c r="U161" i="30"/>
  <c r="W160" i="30"/>
  <c r="V160" i="30"/>
  <c r="U160" i="30"/>
  <c r="W159" i="30"/>
  <c r="V159" i="30"/>
  <c r="U159" i="30"/>
  <c r="W158" i="30"/>
  <c r="V158" i="30"/>
  <c r="U158" i="30"/>
  <c r="W157" i="30"/>
  <c r="V157" i="30"/>
  <c r="U157" i="30"/>
  <c r="W156" i="30"/>
  <c r="V156" i="30"/>
  <c r="U156" i="30"/>
  <c r="W155" i="30"/>
  <c r="V155" i="30"/>
  <c r="U155" i="30"/>
  <c r="W154" i="30"/>
  <c r="V154" i="30"/>
  <c r="U154" i="30"/>
  <c r="W153" i="30"/>
  <c r="V153" i="30"/>
  <c r="U153" i="30"/>
  <c r="W152" i="30"/>
  <c r="V152" i="30"/>
  <c r="U152" i="30"/>
  <c r="W151" i="30"/>
  <c r="V151" i="30"/>
  <c r="U151" i="30"/>
  <c r="W150" i="30"/>
  <c r="V150" i="30"/>
  <c r="U150" i="30"/>
  <c r="W149" i="30"/>
  <c r="V149" i="30"/>
  <c r="U149" i="30"/>
  <c r="W148" i="30"/>
  <c r="V148" i="30"/>
  <c r="U148" i="30"/>
  <c r="W147" i="30"/>
  <c r="V147" i="30"/>
  <c r="U147" i="30"/>
  <c r="W146" i="30"/>
  <c r="V146" i="30"/>
  <c r="U146" i="30"/>
  <c r="W145" i="30"/>
  <c r="V145" i="30"/>
  <c r="U145" i="30"/>
  <c r="W144" i="30"/>
  <c r="V144" i="30"/>
  <c r="U144" i="30"/>
  <c r="W143" i="30"/>
  <c r="V143" i="30"/>
  <c r="U143" i="30"/>
  <c r="W142" i="30"/>
  <c r="V142" i="30"/>
  <c r="U142" i="30"/>
  <c r="W141" i="30"/>
  <c r="V141" i="30"/>
  <c r="U141" i="30"/>
  <c r="W140" i="30"/>
  <c r="V140" i="30"/>
  <c r="U140" i="30"/>
  <c r="W139" i="30"/>
  <c r="V139" i="30"/>
  <c r="U139" i="30"/>
  <c r="W138" i="30"/>
  <c r="V138" i="30"/>
  <c r="U138" i="30"/>
  <c r="W137" i="30"/>
  <c r="V137" i="30"/>
  <c r="U137" i="30"/>
  <c r="W136" i="30"/>
  <c r="V136" i="30"/>
  <c r="U136" i="30"/>
  <c r="W135" i="30"/>
  <c r="V135" i="30"/>
  <c r="U135" i="30"/>
  <c r="W134" i="30"/>
  <c r="V134" i="30"/>
  <c r="U134" i="30"/>
  <c r="W133" i="30"/>
  <c r="V133" i="30"/>
  <c r="U133" i="30"/>
  <c r="W132" i="30"/>
  <c r="V132" i="30"/>
  <c r="U132" i="30"/>
  <c r="W131" i="30"/>
  <c r="V131" i="30"/>
  <c r="U131" i="30"/>
  <c r="W130" i="30"/>
  <c r="V130" i="30"/>
  <c r="U130" i="30"/>
  <c r="W129" i="30"/>
  <c r="V129" i="30"/>
  <c r="U129" i="30"/>
  <c r="W128" i="30"/>
  <c r="V128" i="30"/>
  <c r="U128" i="30"/>
  <c r="W127" i="30"/>
  <c r="V127" i="30"/>
  <c r="U127" i="30"/>
  <c r="W126" i="30"/>
  <c r="V126" i="30"/>
  <c r="U126" i="30"/>
  <c r="W125" i="30"/>
  <c r="V125" i="30"/>
  <c r="U125" i="30"/>
  <c r="W124" i="30"/>
  <c r="V124" i="30"/>
  <c r="U124" i="30"/>
  <c r="W123" i="30"/>
  <c r="V123" i="30"/>
  <c r="U123" i="30"/>
  <c r="W122" i="30"/>
  <c r="V122" i="30"/>
  <c r="U122" i="30"/>
  <c r="W121" i="30"/>
  <c r="V121" i="30"/>
  <c r="U121" i="30"/>
  <c r="W120" i="30"/>
  <c r="V120" i="30"/>
  <c r="U120" i="30"/>
  <c r="W119" i="30"/>
  <c r="V119" i="30"/>
  <c r="U119" i="30"/>
  <c r="W118" i="30"/>
  <c r="V118" i="30"/>
  <c r="U118" i="30"/>
  <c r="W117" i="30"/>
  <c r="V117" i="30"/>
  <c r="U117" i="30"/>
  <c r="W116" i="30"/>
  <c r="V116" i="30"/>
  <c r="U116" i="30"/>
  <c r="W115" i="30"/>
  <c r="V115" i="30"/>
  <c r="U115" i="30"/>
  <c r="W114" i="30"/>
  <c r="V114" i="30"/>
  <c r="U114" i="30"/>
  <c r="W113" i="30"/>
  <c r="V113" i="30"/>
  <c r="U113" i="30"/>
  <c r="W112" i="30"/>
  <c r="V112" i="30"/>
  <c r="U112" i="30"/>
  <c r="W111" i="30"/>
  <c r="V111" i="30"/>
  <c r="U111" i="30"/>
  <c r="W110" i="30"/>
  <c r="V110" i="30"/>
  <c r="U110" i="30"/>
  <c r="W109" i="30"/>
  <c r="V109" i="30"/>
  <c r="U109" i="30"/>
  <c r="W108" i="30"/>
  <c r="V108" i="30"/>
  <c r="U108" i="30"/>
  <c r="W107" i="30"/>
  <c r="V107" i="30"/>
  <c r="U107" i="30"/>
  <c r="W106" i="30"/>
  <c r="V106" i="30"/>
  <c r="U106" i="30"/>
  <c r="W105" i="30"/>
  <c r="V105" i="30"/>
  <c r="U105" i="30"/>
  <c r="W104" i="30"/>
  <c r="V104" i="30"/>
  <c r="U104" i="30"/>
  <c r="W103" i="30"/>
  <c r="V103" i="30"/>
  <c r="U103" i="30"/>
  <c r="W102" i="30"/>
  <c r="V102" i="30"/>
  <c r="U102" i="30"/>
  <c r="W101" i="30"/>
  <c r="V101" i="30"/>
  <c r="U101" i="30"/>
  <c r="W100" i="30"/>
  <c r="V100" i="30"/>
  <c r="U100" i="30"/>
  <c r="W99" i="30"/>
  <c r="V99" i="30"/>
  <c r="U99" i="30"/>
  <c r="W98" i="30"/>
  <c r="V98" i="30"/>
  <c r="U98" i="30"/>
  <c r="W97" i="30"/>
  <c r="V97" i="30"/>
  <c r="U97" i="30"/>
  <c r="W96" i="30"/>
  <c r="V96" i="30"/>
  <c r="U96" i="30"/>
  <c r="W95" i="30"/>
  <c r="V95" i="30"/>
  <c r="U95" i="30"/>
  <c r="W94" i="30"/>
  <c r="V94" i="30"/>
  <c r="U94" i="30"/>
  <c r="W93" i="30"/>
  <c r="V93" i="30"/>
  <c r="U93" i="30"/>
  <c r="W92" i="30"/>
  <c r="V92" i="30"/>
  <c r="U92" i="30"/>
  <c r="W91" i="30"/>
  <c r="V91" i="30"/>
  <c r="U91" i="30"/>
  <c r="W90" i="30"/>
  <c r="V90" i="30"/>
  <c r="U90" i="30"/>
  <c r="W89" i="30"/>
  <c r="V89" i="30"/>
  <c r="U89" i="30"/>
  <c r="W88" i="30"/>
  <c r="V88" i="30"/>
  <c r="U88" i="30"/>
  <c r="W87" i="30"/>
  <c r="V87" i="30"/>
  <c r="U87" i="30"/>
  <c r="W86" i="30"/>
  <c r="V86" i="30"/>
  <c r="U86" i="30"/>
  <c r="W85" i="30"/>
  <c r="V85" i="30"/>
  <c r="U85" i="30"/>
  <c r="W84" i="30"/>
  <c r="V84" i="30"/>
  <c r="U84" i="30"/>
  <c r="W83" i="30"/>
  <c r="V83" i="30"/>
  <c r="U83" i="30"/>
  <c r="W82" i="30"/>
  <c r="V82" i="30"/>
  <c r="U82" i="30"/>
  <c r="W81" i="30"/>
  <c r="V81" i="30"/>
  <c r="U81" i="30"/>
  <c r="W80" i="30"/>
  <c r="V80" i="30"/>
  <c r="U80" i="30"/>
  <c r="CT360" i="26"/>
  <c r="CS360" i="26"/>
  <c r="CR360" i="26"/>
  <c r="CQ360" i="26"/>
  <c r="CP360" i="26"/>
  <c r="CT359" i="26"/>
  <c r="CS359" i="26"/>
  <c r="CR359" i="26"/>
  <c r="CQ359" i="26"/>
  <c r="CP359" i="26"/>
  <c r="CT358" i="26"/>
  <c r="CS358" i="26"/>
  <c r="CR358" i="26"/>
  <c r="CQ358" i="26"/>
  <c r="CP358" i="26"/>
  <c r="CT357" i="26"/>
  <c r="CS357" i="26"/>
  <c r="CR357" i="26"/>
  <c r="CQ357" i="26"/>
  <c r="CP357" i="26"/>
  <c r="CT356" i="26"/>
  <c r="CS356" i="26"/>
  <c r="CR356" i="26"/>
  <c r="CQ356" i="26"/>
  <c r="CP356" i="26"/>
  <c r="CT355" i="26"/>
  <c r="CS355" i="26"/>
  <c r="CR355" i="26"/>
  <c r="CQ355" i="26"/>
  <c r="CP355" i="26"/>
  <c r="CT354" i="26"/>
  <c r="CS354" i="26"/>
  <c r="CR354" i="26"/>
  <c r="CQ354" i="26"/>
  <c r="CP354" i="26"/>
  <c r="CT353" i="26"/>
  <c r="CS353" i="26"/>
  <c r="CR353" i="26"/>
  <c r="CQ353" i="26"/>
  <c r="CP353" i="26"/>
  <c r="CT352" i="26"/>
  <c r="CS352" i="26"/>
  <c r="CR352" i="26"/>
  <c r="CQ352" i="26"/>
  <c r="CP352" i="26"/>
  <c r="CT351" i="26"/>
  <c r="CS351" i="26"/>
  <c r="CR351" i="26"/>
  <c r="CQ351" i="26"/>
  <c r="CP351" i="26"/>
  <c r="CT350" i="26"/>
  <c r="CS350" i="26"/>
  <c r="CR350" i="26"/>
  <c r="CQ350" i="26"/>
  <c r="CP350" i="26"/>
  <c r="CT349" i="26"/>
  <c r="CS349" i="26"/>
  <c r="CR349" i="26"/>
  <c r="CQ349" i="26"/>
  <c r="CP349" i="26"/>
  <c r="CT348" i="26"/>
  <c r="CS348" i="26"/>
  <c r="CR348" i="26"/>
  <c r="CQ348" i="26"/>
  <c r="CP348" i="26"/>
  <c r="CT347" i="26"/>
  <c r="CS347" i="26"/>
  <c r="CR347" i="26"/>
  <c r="CQ347" i="26"/>
  <c r="CP347" i="26"/>
  <c r="CT346" i="26"/>
  <c r="CS346" i="26"/>
  <c r="CR346" i="26"/>
  <c r="CQ346" i="26"/>
  <c r="CP346" i="26"/>
  <c r="CT345" i="26"/>
  <c r="CS345" i="26"/>
  <c r="CR345" i="26"/>
  <c r="CQ345" i="26"/>
  <c r="CP345" i="26"/>
  <c r="CT344" i="26"/>
  <c r="CS344" i="26"/>
  <c r="CR344" i="26"/>
  <c r="CQ344" i="26"/>
  <c r="CP344" i="26"/>
  <c r="CT343" i="26"/>
  <c r="CS343" i="26"/>
  <c r="CR343" i="26"/>
  <c r="CQ343" i="26"/>
  <c r="CP343" i="26"/>
  <c r="CT342" i="26"/>
  <c r="CS342" i="26"/>
  <c r="CR342" i="26"/>
  <c r="CQ342" i="26"/>
  <c r="CP342" i="26"/>
  <c r="CT341" i="26"/>
  <c r="CS341" i="26"/>
  <c r="CR341" i="26"/>
  <c r="CQ341" i="26"/>
  <c r="CP341" i="26"/>
  <c r="CT340" i="26"/>
  <c r="CS340" i="26"/>
  <c r="CR340" i="26"/>
  <c r="CQ340" i="26"/>
  <c r="CP340" i="26"/>
  <c r="CT339" i="26"/>
  <c r="CS339" i="26"/>
  <c r="CR339" i="26"/>
  <c r="CQ339" i="26"/>
  <c r="CP339" i="26"/>
  <c r="CT338" i="26"/>
  <c r="CS338" i="26"/>
  <c r="CR338" i="26"/>
  <c r="CQ338" i="26"/>
  <c r="CP338" i="26"/>
  <c r="CT337" i="26"/>
  <c r="CS337" i="26"/>
  <c r="CR337" i="26"/>
  <c r="CQ337" i="26"/>
  <c r="CP337" i="26"/>
  <c r="CT336" i="26"/>
  <c r="CS336" i="26"/>
  <c r="CR336" i="26"/>
  <c r="CQ336" i="26"/>
  <c r="CP336" i="26"/>
  <c r="CT335" i="26"/>
  <c r="CS335" i="26"/>
  <c r="CR335" i="26"/>
  <c r="CQ335" i="26"/>
  <c r="CP335" i="26"/>
  <c r="CT334" i="26"/>
  <c r="CS334" i="26"/>
  <c r="CR334" i="26"/>
  <c r="CQ334" i="26"/>
  <c r="CP334" i="26"/>
  <c r="CT333" i="26"/>
  <c r="CS333" i="26"/>
  <c r="CR333" i="26"/>
  <c r="CQ333" i="26"/>
  <c r="CP333" i="26"/>
  <c r="CT332" i="26"/>
  <c r="CS332" i="26"/>
  <c r="CR332" i="26"/>
  <c r="CQ332" i="26"/>
  <c r="CP332" i="26"/>
  <c r="CT331" i="26"/>
  <c r="CS331" i="26"/>
  <c r="CR331" i="26"/>
  <c r="CQ331" i="26"/>
  <c r="CP331" i="26"/>
  <c r="CT330" i="26"/>
  <c r="CS330" i="26"/>
  <c r="CR330" i="26"/>
  <c r="CQ330" i="26"/>
  <c r="CP330" i="26"/>
  <c r="CT329" i="26"/>
  <c r="CS329" i="26"/>
  <c r="CR329" i="26"/>
  <c r="CQ329" i="26"/>
  <c r="CP329" i="26"/>
  <c r="CT328" i="26"/>
  <c r="CS328" i="26"/>
  <c r="CR328" i="26"/>
  <c r="CQ328" i="26"/>
  <c r="CP328" i="26"/>
  <c r="CT327" i="26"/>
  <c r="CS327" i="26"/>
  <c r="CR327" i="26"/>
  <c r="CQ327" i="26"/>
  <c r="CP327" i="26"/>
  <c r="CT326" i="26"/>
  <c r="CS326" i="26"/>
  <c r="CR326" i="26"/>
  <c r="CQ326" i="26"/>
  <c r="CP326" i="26"/>
  <c r="CT325" i="26"/>
  <c r="CS325" i="26"/>
  <c r="CR325" i="26"/>
  <c r="CQ325" i="26"/>
  <c r="CP325" i="26"/>
  <c r="CT324" i="26"/>
  <c r="CS324" i="26"/>
  <c r="CR324" i="26"/>
  <c r="CQ324" i="26"/>
  <c r="CP324" i="26"/>
  <c r="CT323" i="26"/>
  <c r="CS323" i="26"/>
  <c r="CR323" i="26"/>
  <c r="CQ323" i="26"/>
  <c r="CP323" i="26"/>
  <c r="CT322" i="26"/>
  <c r="CS322" i="26"/>
  <c r="CR322" i="26"/>
  <c r="CQ322" i="26"/>
  <c r="CP322" i="26"/>
  <c r="CT321" i="26"/>
  <c r="CS321" i="26"/>
  <c r="CR321" i="26"/>
  <c r="CQ321" i="26"/>
  <c r="CP321" i="26"/>
  <c r="CT320" i="26"/>
  <c r="CS320" i="26"/>
  <c r="CR320" i="26"/>
  <c r="CQ320" i="26"/>
  <c r="CP320" i="26"/>
  <c r="CT319" i="26"/>
  <c r="CS319" i="26"/>
  <c r="CR319" i="26"/>
  <c r="CQ319" i="26"/>
  <c r="CP319" i="26"/>
  <c r="CT318" i="26"/>
  <c r="CS318" i="26"/>
  <c r="CR318" i="26"/>
  <c r="CQ318" i="26"/>
  <c r="CP318" i="26"/>
  <c r="CT317" i="26"/>
  <c r="CS317" i="26"/>
  <c r="CR317" i="26"/>
  <c r="CQ317" i="26"/>
  <c r="CP317" i="26"/>
  <c r="CT316" i="26"/>
  <c r="CS316" i="26"/>
  <c r="CR316" i="26"/>
  <c r="CQ316" i="26"/>
  <c r="CP316" i="26"/>
  <c r="CT315" i="26"/>
  <c r="CS315" i="26"/>
  <c r="CR315" i="26"/>
  <c r="CQ315" i="26"/>
  <c r="CP315" i="26"/>
  <c r="CT314" i="26"/>
  <c r="CS314" i="26"/>
  <c r="CR314" i="26"/>
  <c r="CQ314" i="26"/>
  <c r="CP314" i="26"/>
  <c r="CT313" i="26"/>
  <c r="CS313" i="26"/>
  <c r="CR313" i="26"/>
  <c r="CQ313" i="26"/>
  <c r="CP313" i="26"/>
  <c r="CT312" i="26"/>
  <c r="CS312" i="26"/>
  <c r="CR312" i="26"/>
  <c r="CQ312" i="26"/>
  <c r="CP312" i="26"/>
  <c r="CT311" i="26"/>
  <c r="CS311" i="26"/>
  <c r="CR311" i="26"/>
  <c r="CQ311" i="26"/>
  <c r="CP311" i="26"/>
  <c r="CT310" i="26"/>
  <c r="CS310" i="26"/>
  <c r="CR310" i="26"/>
  <c r="CQ310" i="26"/>
  <c r="CP310" i="26"/>
  <c r="CT309" i="26"/>
  <c r="CS309" i="26"/>
  <c r="CR309" i="26"/>
  <c r="CQ309" i="26"/>
  <c r="CP309" i="26"/>
  <c r="CT308" i="26"/>
  <c r="CS308" i="26"/>
  <c r="CR308" i="26"/>
  <c r="CQ308" i="26"/>
  <c r="CP308" i="26"/>
  <c r="CT307" i="26"/>
  <c r="CS307" i="26"/>
  <c r="CR307" i="26"/>
  <c r="CQ307" i="26"/>
  <c r="CP307" i="26"/>
  <c r="CT306" i="26"/>
  <c r="CS306" i="26"/>
  <c r="CR306" i="26"/>
  <c r="CQ306" i="26"/>
  <c r="CP306" i="26"/>
  <c r="CT305" i="26"/>
  <c r="CS305" i="26"/>
  <c r="CR305" i="26"/>
  <c r="CQ305" i="26"/>
  <c r="CP305" i="26"/>
  <c r="CT304" i="26"/>
  <c r="CS304" i="26"/>
  <c r="CR304" i="26"/>
  <c r="CQ304" i="26"/>
  <c r="CP304" i="26"/>
  <c r="CT303" i="26"/>
  <c r="CS303" i="26"/>
  <c r="CR303" i="26"/>
  <c r="CQ303" i="26"/>
  <c r="CP303" i="26"/>
  <c r="CT302" i="26"/>
  <c r="CS302" i="26"/>
  <c r="CR302" i="26"/>
  <c r="CQ302" i="26"/>
  <c r="CP302" i="26"/>
  <c r="CT301" i="26"/>
  <c r="CS301" i="26"/>
  <c r="CR301" i="26"/>
  <c r="CQ301" i="26"/>
  <c r="CP301" i="26"/>
  <c r="CT300" i="26"/>
  <c r="CS300" i="26"/>
  <c r="CR300" i="26"/>
  <c r="CQ300" i="26"/>
  <c r="CP300" i="26"/>
  <c r="CT299" i="26"/>
  <c r="CS299" i="26"/>
  <c r="CR299" i="26"/>
  <c r="CQ299" i="26"/>
  <c r="CP299" i="26"/>
  <c r="CT298" i="26"/>
  <c r="CS298" i="26"/>
  <c r="CR298" i="26"/>
  <c r="CQ298" i="26"/>
  <c r="CP298" i="26"/>
  <c r="CT297" i="26"/>
  <c r="CS297" i="26"/>
  <c r="CR297" i="26"/>
  <c r="CQ297" i="26"/>
  <c r="CP297" i="26"/>
  <c r="CT296" i="26"/>
  <c r="CS296" i="26"/>
  <c r="CR296" i="26"/>
  <c r="CQ296" i="26"/>
  <c r="CP296" i="26"/>
  <c r="CT295" i="26"/>
  <c r="CS295" i="26"/>
  <c r="CR295" i="26"/>
  <c r="CQ295" i="26"/>
  <c r="CP295" i="26"/>
  <c r="CT294" i="26"/>
  <c r="CS294" i="26"/>
  <c r="CR294" i="26"/>
  <c r="CQ294" i="26"/>
  <c r="CP294" i="26"/>
  <c r="CT293" i="26"/>
  <c r="CS293" i="26"/>
  <c r="CR293" i="26"/>
  <c r="CQ293" i="26"/>
  <c r="CP293" i="26"/>
  <c r="CT292" i="26"/>
  <c r="CS292" i="26"/>
  <c r="CR292" i="26"/>
  <c r="CQ292" i="26"/>
  <c r="CP292" i="26"/>
  <c r="CT291" i="26"/>
  <c r="CS291" i="26"/>
  <c r="CR291" i="26"/>
  <c r="CQ291" i="26"/>
  <c r="CP291" i="26"/>
  <c r="CT290" i="26"/>
  <c r="CS290" i="26"/>
  <c r="CR290" i="26"/>
  <c r="CQ290" i="26"/>
  <c r="CP290" i="26"/>
  <c r="CT289" i="26"/>
  <c r="CS289" i="26"/>
  <c r="CR289" i="26"/>
  <c r="CQ289" i="26"/>
  <c r="CP289" i="26"/>
  <c r="CT288" i="26"/>
  <c r="CS288" i="26"/>
  <c r="CR288" i="26"/>
  <c r="CQ288" i="26"/>
  <c r="CP288" i="26"/>
  <c r="CT287" i="26"/>
  <c r="CS287" i="26"/>
  <c r="CR287" i="26"/>
  <c r="CQ287" i="26"/>
  <c r="CP287" i="26"/>
  <c r="CT286" i="26"/>
  <c r="CS286" i="26"/>
  <c r="CR286" i="26"/>
  <c r="CQ286" i="26"/>
  <c r="CP286" i="26"/>
  <c r="CT285" i="26"/>
  <c r="CS285" i="26"/>
  <c r="CR285" i="26"/>
  <c r="CQ285" i="26"/>
  <c r="CP285" i="26"/>
  <c r="CT284" i="26"/>
  <c r="CS284" i="26"/>
  <c r="CR284" i="26"/>
  <c r="CQ284" i="26"/>
  <c r="CP284" i="26"/>
  <c r="CT283" i="26"/>
  <c r="CS283" i="26"/>
  <c r="CR283" i="26"/>
  <c r="CQ283" i="26"/>
  <c r="CP283" i="26"/>
  <c r="CT282" i="26"/>
  <c r="CS282" i="26"/>
  <c r="CR282" i="26"/>
  <c r="CQ282" i="26"/>
  <c r="CP282" i="26"/>
  <c r="CT281" i="26"/>
  <c r="CS281" i="26"/>
  <c r="CR281" i="26"/>
  <c r="CQ281" i="26"/>
  <c r="CP281" i="26"/>
  <c r="CT280" i="26"/>
  <c r="CS280" i="26"/>
  <c r="CR280" i="26"/>
  <c r="CQ280" i="26"/>
  <c r="CP280" i="26"/>
  <c r="CT279" i="26"/>
  <c r="CS279" i="26"/>
  <c r="CR279" i="26"/>
  <c r="CQ279" i="26"/>
  <c r="CP279" i="26"/>
  <c r="CT278" i="26"/>
  <c r="CS278" i="26"/>
  <c r="CR278" i="26"/>
  <c r="CQ278" i="26"/>
  <c r="CP278" i="26"/>
  <c r="CT277" i="26"/>
  <c r="CS277" i="26"/>
  <c r="CR277" i="26"/>
  <c r="CQ277" i="26"/>
  <c r="CP277" i="26"/>
  <c r="CT276" i="26"/>
  <c r="CS276" i="26"/>
  <c r="CR276" i="26"/>
  <c r="CQ276" i="26"/>
  <c r="CP276" i="26"/>
  <c r="CT275" i="26"/>
  <c r="CS275" i="26"/>
  <c r="CR275" i="26"/>
  <c r="CQ275" i="26"/>
  <c r="CP275" i="26"/>
  <c r="CT274" i="26"/>
  <c r="CS274" i="26"/>
  <c r="CR274" i="26"/>
  <c r="CQ274" i="26"/>
  <c r="CP274" i="26"/>
  <c r="CT273" i="26"/>
  <c r="CS273" i="26"/>
  <c r="CR273" i="26"/>
  <c r="CQ273" i="26"/>
  <c r="CP273" i="26"/>
  <c r="CT272" i="26"/>
  <c r="CS272" i="26"/>
  <c r="CR272" i="26"/>
  <c r="CQ272" i="26"/>
  <c r="CP272" i="26"/>
  <c r="CT271" i="26"/>
  <c r="CS271" i="26"/>
  <c r="CR271" i="26"/>
  <c r="CQ271" i="26"/>
  <c r="CP271" i="26"/>
  <c r="CT270" i="26"/>
  <c r="CS270" i="26"/>
  <c r="CR270" i="26"/>
  <c r="CQ270" i="26"/>
  <c r="CP270" i="26"/>
  <c r="CT269" i="26"/>
  <c r="CS269" i="26"/>
  <c r="CR269" i="26"/>
  <c r="CQ269" i="26"/>
  <c r="CP269" i="26"/>
  <c r="CT268" i="26"/>
  <c r="CS268" i="26"/>
  <c r="CR268" i="26"/>
  <c r="CQ268" i="26"/>
  <c r="CP268" i="26"/>
  <c r="CT267" i="26"/>
  <c r="CS267" i="26"/>
  <c r="CR267" i="26"/>
  <c r="CQ267" i="26"/>
  <c r="CP267" i="26"/>
  <c r="CT266" i="26"/>
  <c r="CS266" i="26"/>
  <c r="CR266" i="26"/>
  <c r="CQ266" i="26"/>
  <c r="CP266" i="26"/>
  <c r="CT265" i="26"/>
  <c r="CS265" i="26"/>
  <c r="CR265" i="26"/>
  <c r="CQ265" i="26"/>
  <c r="CP265" i="26"/>
  <c r="CT264" i="26"/>
  <c r="CS264" i="26"/>
  <c r="CR264" i="26"/>
  <c r="CQ264" i="26"/>
  <c r="CP264" i="26"/>
  <c r="CT263" i="26"/>
  <c r="CS263" i="26"/>
  <c r="CR263" i="26"/>
  <c r="CQ263" i="26"/>
  <c r="CP263" i="26"/>
  <c r="CT262" i="26"/>
  <c r="CS262" i="26"/>
  <c r="CR262" i="26"/>
  <c r="CQ262" i="26"/>
  <c r="CP262" i="26"/>
  <c r="CT261" i="26"/>
  <c r="CS261" i="26"/>
  <c r="CR261" i="26"/>
  <c r="CQ261" i="26"/>
  <c r="CP261" i="26"/>
  <c r="BA254" i="26"/>
  <c r="AZ254" i="26"/>
  <c r="AX254" i="26"/>
  <c r="AY254" i="26" s="1"/>
  <c r="AV254" i="26"/>
  <c r="AU254" i="26"/>
  <c r="AT254" i="26"/>
  <c r="BA253" i="26"/>
  <c r="AZ253" i="26"/>
  <c r="AX253" i="26"/>
  <c r="AY253" i="26" s="1"/>
  <c r="AV253" i="26"/>
  <c r="AU253" i="26"/>
  <c r="AT253" i="26"/>
  <c r="BA252" i="26"/>
  <c r="AZ252" i="26"/>
  <c r="AX252" i="26"/>
  <c r="AY252" i="26" s="1"/>
  <c r="AV252" i="26"/>
  <c r="AU252" i="26"/>
  <c r="AT252" i="26"/>
  <c r="BA251" i="26"/>
  <c r="AZ251" i="26"/>
  <c r="AX251" i="26"/>
  <c r="AY251" i="26" s="1"/>
  <c r="AV251" i="26"/>
  <c r="AU251" i="26"/>
  <c r="AT251" i="26"/>
  <c r="BA250" i="26"/>
  <c r="AZ250" i="26"/>
  <c r="AX250" i="26"/>
  <c r="AY250" i="26" s="1"/>
  <c r="AV250" i="26"/>
  <c r="AU250" i="26"/>
  <c r="AT250" i="26"/>
  <c r="BA249" i="26"/>
  <c r="AZ249" i="26"/>
  <c r="AX249" i="26"/>
  <c r="AY249" i="26" s="1"/>
  <c r="AV249" i="26"/>
  <c r="AU249" i="26"/>
  <c r="AT249" i="26"/>
  <c r="BA248" i="26"/>
  <c r="AZ248" i="26"/>
  <c r="AX248" i="26"/>
  <c r="AY248" i="26" s="1"/>
  <c r="AV248" i="26"/>
  <c r="AU248" i="26"/>
  <c r="AT248" i="26"/>
  <c r="BA247" i="26"/>
  <c r="AZ247" i="26"/>
  <c r="AX247" i="26"/>
  <c r="AY247" i="26" s="1"/>
  <c r="AV247" i="26"/>
  <c r="AU247" i="26"/>
  <c r="AT247" i="26"/>
  <c r="BA246" i="26"/>
  <c r="AZ246" i="26"/>
  <c r="AX246" i="26"/>
  <c r="AY246" i="26" s="1"/>
  <c r="AV246" i="26"/>
  <c r="AU246" i="26"/>
  <c r="AT246" i="26"/>
  <c r="BA245" i="26"/>
  <c r="AZ245" i="26"/>
  <c r="AX245" i="26"/>
  <c r="AY245" i="26" s="1"/>
  <c r="AV245" i="26"/>
  <c r="AU245" i="26"/>
  <c r="AT245" i="26"/>
  <c r="BA244" i="26"/>
  <c r="AZ244" i="26"/>
  <c r="AX244" i="26"/>
  <c r="AY244" i="26" s="1"/>
  <c r="AV244" i="26"/>
  <c r="AU244" i="26"/>
  <c r="AT244" i="26"/>
  <c r="BA243" i="26"/>
  <c r="AZ243" i="26"/>
  <c r="AX243" i="26"/>
  <c r="AY243" i="26" s="1"/>
  <c r="AV243" i="26"/>
  <c r="AU243" i="26"/>
  <c r="AT243" i="26"/>
  <c r="BA242" i="26"/>
  <c r="AZ242" i="26"/>
  <c r="AX242" i="26"/>
  <c r="AY242" i="26" s="1"/>
  <c r="AV242" i="26"/>
  <c r="AU242" i="26"/>
  <c r="AT242" i="26"/>
  <c r="BA241" i="26"/>
  <c r="AZ241" i="26"/>
  <c r="AX241" i="26"/>
  <c r="AY241" i="26" s="1"/>
  <c r="AV241" i="26"/>
  <c r="AU241" i="26"/>
  <c r="AT241" i="26"/>
  <c r="BA240" i="26"/>
  <c r="AZ240" i="26"/>
  <c r="AX240" i="26"/>
  <c r="AY240" i="26" s="1"/>
  <c r="AV240" i="26"/>
  <c r="AU240" i="26"/>
  <c r="AT240" i="26"/>
  <c r="BA239" i="26"/>
  <c r="AZ239" i="26"/>
  <c r="AX239" i="26"/>
  <c r="AY239" i="26" s="1"/>
  <c r="AV239" i="26"/>
  <c r="AU239" i="26"/>
  <c r="AT239" i="26"/>
  <c r="BA238" i="26"/>
  <c r="AZ238" i="26"/>
  <c r="AX238" i="26"/>
  <c r="AY238" i="26" s="1"/>
  <c r="AV238" i="26"/>
  <c r="AU238" i="26"/>
  <c r="AT238" i="26"/>
  <c r="BA237" i="26"/>
  <c r="AZ237" i="26"/>
  <c r="AX237" i="26"/>
  <c r="AY237" i="26" s="1"/>
  <c r="AV237" i="26"/>
  <c r="AU237" i="26"/>
  <c r="AT237" i="26"/>
  <c r="BA236" i="26"/>
  <c r="AZ236" i="26"/>
  <c r="AX236" i="26"/>
  <c r="AY236" i="26" s="1"/>
  <c r="AV236" i="26"/>
  <c r="AU236" i="26"/>
  <c r="AT236" i="26"/>
  <c r="BA235" i="26"/>
  <c r="AZ235" i="26"/>
  <c r="AX235" i="26"/>
  <c r="AY235" i="26" s="1"/>
  <c r="AV235" i="26"/>
  <c r="AU235" i="26"/>
  <c r="AT235" i="26"/>
  <c r="BA234" i="26"/>
  <c r="AZ234" i="26"/>
  <c r="AX234" i="26"/>
  <c r="AY234" i="26" s="1"/>
  <c r="AV234" i="26"/>
  <c r="AU234" i="26"/>
  <c r="AT234" i="26"/>
  <c r="BA233" i="26"/>
  <c r="AZ233" i="26"/>
  <c r="AX233" i="26"/>
  <c r="AY233" i="26" s="1"/>
  <c r="AV233" i="26"/>
  <c r="AU233" i="26"/>
  <c r="AT233" i="26"/>
  <c r="BA232" i="26"/>
  <c r="AZ232" i="26"/>
  <c r="AX232" i="26"/>
  <c r="AY232" i="26" s="1"/>
  <c r="AV232" i="26"/>
  <c r="AU232" i="26"/>
  <c r="AT232" i="26"/>
  <c r="BA231" i="26"/>
  <c r="AZ231" i="26"/>
  <c r="AX231" i="26"/>
  <c r="AY231" i="26" s="1"/>
  <c r="AV231" i="26"/>
  <c r="AU231" i="26"/>
  <c r="AT231" i="26"/>
  <c r="BA230" i="26"/>
  <c r="AZ230" i="26"/>
  <c r="AX230" i="26"/>
  <c r="AY230" i="26" s="1"/>
  <c r="AV230" i="26"/>
  <c r="AU230" i="26"/>
  <c r="AT230" i="26"/>
  <c r="BA229" i="26"/>
  <c r="AZ229" i="26"/>
  <c r="AX229" i="26"/>
  <c r="AY229" i="26" s="1"/>
  <c r="AV229" i="26"/>
  <c r="AU229" i="26"/>
  <c r="AT229" i="26"/>
  <c r="BA228" i="26"/>
  <c r="AZ228" i="26"/>
  <c r="AX228" i="26"/>
  <c r="AY228" i="26" s="1"/>
  <c r="AV228" i="26"/>
  <c r="AU228" i="26"/>
  <c r="AT228" i="26"/>
  <c r="BA227" i="26"/>
  <c r="AZ227" i="26"/>
  <c r="AX227" i="26"/>
  <c r="AY227" i="26" s="1"/>
  <c r="AV227" i="26"/>
  <c r="AU227" i="26"/>
  <c r="AT227" i="26"/>
  <c r="BA226" i="26"/>
  <c r="AZ226" i="26"/>
  <c r="AX226" i="26"/>
  <c r="AY226" i="26" s="1"/>
  <c r="AV226" i="26"/>
  <c r="AU226" i="26"/>
  <c r="AT226" i="26"/>
  <c r="BA225" i="26"/>
  <c r="AZ225" i="26"/>
  <c r="AX225" i="26"/>
  <c r="AY225" i="26" s="1"/>
  <c r="AV225" i="26"/>
  <c r="AU225" i="26"/>
  <c r="AT225" i="26"/>
  <c r="BA224" i="26"/>
  <c r="AZ224" i="26"/>
  <c r="AX224" i="26"/>
  <c r="AY224" i="26" s="1"/>
  <c r="AV224" i="26"/>
  <c r="AU224" i="26"/>
  <c r="AT224" i="26"/>
  <c r="BA223" i="26"/>
  <c r="AZ223" i="26"/>
  <c r="AX223" i="26"/>
  <c r="AY223" i="26" s="1"/>
  <c r="AV223" i="26"/>
  <c r="AU223" i="26"/>
  <c r="AT223" i="26"/>
  <c r="BA222" i="26"/>
  <c r="AZ222" i="26"/>
  <c r="AX222" i="26"/>
  <c r="AY222" i="26" s="1"/>
  <c r="AV222" i="26"/>
  <c r="AU222" i="26"/>
  <c r="AT222" i="26"/>
  <c r="BA221" i="26"/>
  <c r="AZ221" i="26"/>
  <c r="AX221" i="26"/>
  <c r="AY221" i="26" s="1"/>
  <c r="AV221" i="26"/>
  <c r="AU221" i="26"/>
  <c r="AT221" i="26"/>
  <c r="BA220" i="26"/>
  <c r="AZ220" i="26"/>
  <c r="AX220" i="26"/>
  <c r="AY220" i="26" s="1"/>
  <c r="AV220" i="26"/>
  <c r="AU220" i="26"/>
  <c r="AT220" i="26"/>
  <c r="BA219" i="26"/>
  <c r="AZ219" i="26"/>
  <c r="AX219" i="26"/>
  <c r="AY219" i="26" s="1"/>
  <c r="AV219" i="26"/>
  <c r="AU219" i="26"/>
  <c r="AT219" i="26"/>
  <c r="BA218" i="26"/>
  <c r="AZ218" i="26"/>
  <c r="AX218" i="26"/>
  <c r="AY218" i="26" s="1"/>
  <c r="AV218" i="26"/>
  <c r="AU218" i="26"/>
  <c r="AT218" i="26"/>
  <c r="BA217" i="26"/>
  <c r="AZ217" i="26"/>
  <c r="AX217" i="26"/>
  <c r="AY217" i="26" s="1"/>
  <c r="AV217" i="26"/>
  <c r="AU217" i="26"/>
  <c r="AT217" i="26"/>
  <c r="BA216" i="26"/>
  <c r="AZ216" i="26"/>
  <c r="AX216" i="26"/>
  <c r="AY216" i="26" s="1"/>
  <c r="AV216" i="26"/>
  <c r="AU216" i="26"/>
  <c r="AT216" i="26"/>
  <c r="BA215" i="26"/>
  <c r="AZ215" i="26"/>
  <c r="AX215" i="26"/>
  <c r="AY215" i="26" s="1"/>
  <c r="AV215" i="26"/>
  <c r="AU215" i="26"/>
  <c r="AT215" i="26"/>
  <c r="BA214" i="26"/>
  <c r="AZ214" i="26"/>
  <c r="AX214" i="26"/>
  <c r="AY214" i="26" s="1"/>
  <c r="AV214" i="26"/>
  <c r="AU214" i="26"/>
  <c r="AT214" i="26"/>
  <c r="BA213" i="26"/>
  <c r="AZ213" i="26"/>
  <c r="AX213" i="26"/>
  <c r="AV213" i="26"/>
  <c r="AU213" i="26"/>
  <c r="AT213" i="26"/>
  <c r="BA212" i="26"/>
  <c r="AZ212" i="26"/>
  <c r="AX212" i="26"/>
  <c r="AY212" i="26" s="1"/>
  <c r="AV212" i="26"/>
  <c r="AU212" i="26"/>
  <c r="AT212" i="26"/>
  <c r="BA211" i="26"/>
  <c r="AZ211" i="26"/>
  <c r="AX211" i="26"/>
  <c r="AY211" i="26" s="1"/>
  <c r="AV211" i="26"/>
  <c r="AU211" i="26"/>
  <c r="AT211" i="26"/>
  <c r="BA210" i="26"/>
  <c r="AZ210" i="26"/>
  <c r="AX210" i="26"/>
  <c r="AV210" i="26"/>
  <c r="AU210" i="26"/>
  <c r="AT210" i="26"/>
  <c r="BA209" i="26"/>
  <c r="AZ209" i="26"/>
  <c r="AX209" i="26"/>
  <c r="AV209" i="26"/>
  <c r="AU209" i="26"/>
  <c r="AT209" i="26"/>
  <c r="BA208" i="26"/>
  <c r="AZ208" i="26"/>
  <c r="AX208" i="26"/>
  <c r="AV208" i="26"/>
  <c r="AU208" i="26"/>
  <c r="AT208" i="26"/>
  <c r="BA207" i="26"/>
  <c r="AZ207" i="26"/>
  <c r="AX207" i="26"/>
  <c r="AV207" i="26"/>
  <c r="AU207" i="26"/>
  <c r="AT207" i="26"/>
  <c r="BA206" i="26"/>
  <c r="AZ206" i="26"/>
  <c r="AX206" i="26"/>
  <c r="AV206" i="26"/>
  <c r="AU206" i="26"/>
  <c r="AT206" i="26"/>
  <c r="BA205" i="26"/>
  <c r="AZ205" i="26"/>
  <c r="AX205" i="26"/>
  <c r="AV205" i="26"/>
  <c r="AU205" i="26"/>
  <c r="AT205" i="26"/>
  <c r="BA204" i="26"/>
  <c r="AZ204" i="26"/>
  <c r="AX204" i="26"/>
  <c r="AY204" i="26" s="1"/>
  <c r="AV204" i="26"/>
  <c r="AU204" i="26"/>
  <c r="AT204" i="26"/>
  <c r="BA203" i="26"/>
  <c r="AZ203" i="26"/>
  <c r="AX203" i="26"/>
  <c r="AY203" i="26" s="1"/>
  <c r="AV203" i="26"/>
  <c r="AU203" i="26"/>
  <c r="AT203" i="26"/>
  <c r="BA202" i="26"/>
  <c r="AZ202" i="26"/>
  <c r="AX202" i="26"/>
  <c r="AV202" i="26"/>
  <c r="AU202" i="26"/>
  <c r="AT202" i="26"/>
  <c r="BA201" i="26"/>
  <c r="AZ201" i="26"/>
  <c r="AX201" i="26"/>
  <c r="AV201" i="26"/>
  <c r="AU201" i="26"/>
  <c r="AT201" i="26"/>
  <c r="BA200" i="26"/>
  <c r="AZ200" i="26"/>
  <c r="AX200" i="26"/>
  <c r="AV200" i="26"/>
  <c r="AU200" i="26"/>
  <c r="AT200" i="26"/>
  <c r="BA199" i="26"/>
  <c r="AZ199" i="26"/>
  <c r="AX199" i="26"/>
  <c r="AV199" i="26"/>
  <c r="AU199" i="26"/>
  <c r="AT199" i="26"/>
  <c r="BA198" i="26"/>
  <c r="AZ198" i="26"/>
  <c r="AX198" i="26"/>
  <c r="AV198" i="26"/>
  <c r="AU198" i="26"/>
  <c r="AT198" i="26"/>
  <c r="BA197" i="26"/>
  <c r="AZ197" i="26"/>
  <c r="AX197" i="26"/>
  <c r="AV197" i="26"/>
  <c r="AU197" i="26"/>
  <c r="AT197" i="26"/>
  <c r="BA196" i="26"/>
  <c r="AZ196" i="26"/>
  <c r="AX196" i="26"/>
  <c r="AY196" i="26" s="1"/>
  <c r="AV196" i="26"/>
  <c r="AU196" i="26"/>
  <c r="AT196" i="26"/>
  <c r="BA195" i="26"/>
  <c r="AZ195" i="26"/>
  <c r="AX195" i="26"/>
  <c r="AY195" i="26" s="1"/>
  <c r="AV195" i="26"/>
  <c r="AU195" i="26"/>
  <c r="AT195" i="26"/>
  <c r="BA194" i="26"/>
  <c r="AZ194" i="26"/>
  <c r="AX194" i="26"/>
  <c r="AV194" i="26"/>
  <c r="AU194" i="26"/>
  <c r="AT194" i="26"/>
  <c r="BA193" i="26"/>
  <c r="AZ193" i="26"/>
  <c r="AX193" i="26"/>
  <c r="AV193" i="26"/>
  <c r="AU193" i="26"/>
  <c r="AT193" i="26"/>
  <c r="BA192" i="26"/>
  <c r="AZ192" i="26"/>
  <c r="AX192" i="26"/>
  <c r="AV192" i="26"/>
  <c r="AU192" i="26"/>
  <c r="AT192" i="26"/>
  <c r="BA191" i="26"/>
  <c r="AZ191" i="26"/>
  <c r="AX191" i="26"/>
  <c r="AV191" i="26"/>
  <c r="AU191" i="26"/>
  <c r="AT191" i="26"/>
  <c r="BA190" i="26"/>
  <c r="AZ190" i="26"/>
  <c r="AX190" i="26"/>
  <c r="AV190" i="26"/>
  <c r="AU190" i="26"/>
  <c r="AT190" i="26"/>
  <c r="BA189" i="26"/>
  <c r="AZ189" i="26"/>
  <c r="AX189" i="26"/>
  <c r="AV189" i="26"/>
  <c r="AU189" i="26"/>
  <c r="AT189" i="26"/>
  <c r="BA188" i="26"/>
  <c r="AZ188" i="26"/>
  <c r="AX188" i="26"/>
  <c r="AY188" i="26" s="1"/>
  <c r="AV188" i="26"/>
  <c r="AU188" i="26"/>
  <c r="AT188" i="26"/>
  <c r="BA187" i="26"/>
  <c r="AZ187" i="26"/>
  <c r="AX187" i="26"/>
  <c r="AY187" i="26" s="1"/>
  <c r="AV187" i="26"/>
  <c r="AU187" i="26"/>
  <c r="AT187" i="26"/>
  <c r="BA186" i="26"/>
  <c r="AZ186" i="26"/>
  <c r="AX186" i="26"/>
  <c r="AV186" i="26"/>
  <c r="AU186" i="26"/>
  <c r="AT186" i="26"/>
  <c r="BA185" i="26"/>
  <c r="AZ185" i="26"/>
  <c r="AX185" i="26"/>
  <c r="AV185" i="26"/>
  <c r="AU185" i="26"/>
  <c r="AT185" i="26"/>
  <c r="BA184" i="26"/>
  <c r="AZ184" i="26"/>
  <c r="AX184" i="26"/>
  <c r="AV184" i="26"/>
  <c r="AU184" i="26"/>
  <c r="AT184" i="26"/>
  <c r="BA183" i="26"/>
  <c r="AZ183" i="26"/>
  <c r="AX183" i="26"/>
  <c r="AV183" i="26"/>
  <c r="AU183" i="26"/>
  <c r="AT183" i="26"/>
  <c r="BA182" i="26"/>
  <c r="AZ182" i="26"/>
  <c r="AX182" i="26"/>
  <c r="AV182" i="26"/>
  <c r="AU182" i="26"/>
  <c r="AT182" i="26"/>
  <c r="BA181" i="26"/>
  <c r="AZ181" i="26"/>
  <c r="AX181" i="26"/>
  <c r="AV181" i="26"/>
  <c r="AU181" i="26"/>
  <c r="AT181" i="26"/>
  <c r="BA180" i="26"/>
  <c r="AZ180" i="26"/>
  <c r="AX180" i="26"/>
  <c r="AY180" i="26" s="1"/>
  <c r="AV180" i="26"/>
  <c r="AU180" i="26"/>
  <c r="AT180" i="26"/>
  <c r="BA179" i="26"/>
  <c r="AZ179" i="26"/>
  <c r="AX179" i="26"/>
  <c r="AY179" i="26" s="1"/>
  <c r="AV179" i="26"/>
  <c r="AU179" i="26"/>
  <c r="AT179" i="26"/>
  <c r="BA178" i="26"/>
  <c r="AZ178" i="26"/>
  <c r="AX178" i="26"/>
  <c r="AV178" i="26"/>
  <c r="AU178" i="26"/>
  <c r="AT178" i="26"/>
  <c r="BA177" i="26"/>
  <c r="AZ177" i="26"/>
  <c r="AX177" i="26"/>
  <c r="AV177" i="26"/>
  <c r="AU177" i="26"/>
  <c r="AT177" i="26"/>
  <c r="BA176" i="26"/>
  <c r="AZ176" i="26"/>
  <c r="AX176" i="26"/>
  <c r="AV176" i="26"/>
  <c r="AU176" i="26"/>
  <c r="AT176" i="26"/>
  <c r="BA175" i="26"/>
  <c r="AZ175" i="26"/>
  <c r="AX175" i="26"/>
  <c r="AV175" i="26"/>
  <c r="AU175" i="26"/>
  <c r="AT175" i="26"/>
  <c r="BA174" i="26"/>
  <c r="AZ174" i="26"/>
  <c r="AX174" i="26"/>
  <c r="AV174" i="26"/>
  <c r="AU174" i="26"/>
  <c r="AT174" i="26"/>
  <c r="BA173" i="26"/>
  <c r="AZ173" i="26"/>
  <c r="AX173" i="26"/>
  <c r="AV173" i="26"/>
  <c r="AU173" i="26"/>
  <c r="AT173" i="26"/>
  <c r="BA172" i="26"/>
  <c r="AZ172" i="26"/>
  <c r="AX172" i="26"/>
  <c r="AY172" i="26" s="1"/>
  <c r="AV172" i="26"/>
  <c r="AU172" i="26"/>
  <c r="AT172" i="26"/>
  <c r="BA171" i="26"/>
  <c r="AZ171" i="26"/>
  <c r="AX171" i="26"/>
  <c r="AY171" i="26" s="1"/>
  <c r="AV171" i="26"/>
  <c r="AU171" i="26"/>
  <c r="AT171" i="26"/>
  <c r="BA170" i="26"/>
  <c r="AZ170" i="26"/>
  <c r="AX170" i="26"/>
  <c r="AV170" i="26"/>
  <c r="AU170" i="26"/>
  <c r="AT170" i="26"/>
  <c r="BA169" i="26"/>
  <c r="AZ169" i="26"/>
  <c r="AX169" i="26"/>
  <c r="AV169" i="26"/>
  <c r="AU169" i="26"/>
  <c r="AT169" i="26"/>
  <c r="BA168" i="26"/>
  <c r="AZ168" i="26"/>
  <c r="AX168" i="26"/>
  <c r="AV168" i="26"/>
  <c r="AU168" i="26"/>
  <c r="AT168" i="26"/>
  <c r="BA167" i="26"/>
  <c r="AZ167" i="26"/>
  <c r="AX167" i="26"/>
  <c r="AV167" i="26"/>
  <c r="AU167" i="26"/>
  <c r="AT167" i="26"/>
  <c r="BA166" i="26"/>
  <c r="AZ166" i="26"/>
  <c r="AX166" i="26"/>
  <c r="AV166" i="26"/>
  <c r="AU166" i="26"/>
  <c r="AT166" i="26"/>
  <c r="BA165" i="26"/>
  <c r="AZ165" i="26"/>
  <c r="AX165" i="26"/>
  <c r="AV165" i="26"/>
  <c r="AU165" i="26"/>
  <c r="AT165" i="26"/>
  <c r="BA164" i="26"/>
  <c r="AZ164" i="26"/>
  <c r="AX164" i="26"/>
  <c r="AY164" i="26" s="1"/>
  <c r="AV164" i="26"/>
  <c r="AU164" i="26"/>
  <c r="AT164" i="26"/>
  <c r="BA163" i="26"/>
  <c r="AZ163" i="26"/>
  <c r="AX163" i="26"/>
  <c r="AY163" i="26" s="1"/>
  <c r="AV163" i="26"/>
  <c r="AU163" i="26"/>
  <c r="AT163" i="26"/>
  <c r="BA162" i="26"/>
  <c r="AZ162" i="26"/>
  <c r="AX162" i="26"/>
  <c r="AV162" i="26"/>
  <c r="AU162" i="26"/>
  <c r="AT162" i="26"/>
  <c r="BA161" i="26"/>
  <c r="AZ161" i="26"/>
  <c r="AX161" i="26"/>
  <c r="AV161" i="26"/>
  <c r="AU161" i="26"/>
  <c r="AT161" i="26"/>
  <c r="BA160" i="26"/>
  <c r="AZ160" i="26"/>
  <c r="AX160" i="26"/>
  <c r="AV160" i="26"/>
  <c r="AU160" i="26"/>
  <c r="AT160" i="26"/>
  <c r="BA159" i="26"/>
  <c r="AZ159" i="26"/>
  <c r="AX159" i="26"/>
  <c r="AV159" i="26"/>
  <c r="AU159" i="26"/>
  <c r="AT159" i="26"/>
  <c r="BA158" i="26"/>
  <c r="AZ158" i="26"/>
  <c r="AX158" i="26"/>
  <c r="AV158" i="26"/>
  <c r="AU158" i="26"/>
  <c r="AT158" i="26"/>
  <c r="BA157" i="26"/>
  <c r="AZ157" i="26"/>
  <c r="AX157" i="26"/>
  <c r="AV157" i="26"/>
  <c r="AU157" i="26"/>
  <c r="AT157" i="26"/>
  <c r="BA156" i="26"/>
  <c r="AZ156" i="26"/>
  <c r="AX156" i="26"/>
  <c r="AY156" i="26" s="1"/>
  <c r="AV156" i="26"/>
  <c r="AU156" i="26"/>
  <c r="AT156" i="26"/>
  <c r="BA155" i="26"/>
  <c r="AZ155" i="26"/>
  <c r="AX155" i="26"/>
  <c r="AV155" i="26"/>
  <c r="AU155" i="26"/>
  <c r="AT155" i="26"/>
  <c r="BA47" i="26"/>
  <c r="AZ47" i="26"/>
  <c r="AU47" i="26"/>
  <c r="AT47" i="26"/>
  <c r="AO25" i="26"/>
  <c r="AO24" i="26"/>
  <c r="AB33" i="26"/>
  <c r="AA33" i="26"/>
  <c r="AB32" i="26"/>
  <c r="AA32" i="26"/>
  <c r="AB31" i="26"/>
  <c r="AA31" i="26"/>
  <c r="AB30" i="26"/>
  <c r="AA30" i="26"/>
  <c r="AB29" i="26"/>
  <c r="AA29" i="26"/>
  <c r="AC28" i="26"/>
  <c r="AB28" i="26"/>
  <c r="AA28" i="26"/>
  <c r="AB27" i="26"/>
  <c r="AA27" i="26"/>
  <c r="AB26" i="26"/>
  <c r="AA26" i="26"/>
  <c r="AE25" i="26"/>
  <c r="AC25" i="26"/>
  <c r="AB25" i="26"/>
  <c r="AA25" i="26"/>
  <c r="AB24" i="26"/>
  <c r="AA24" i="26"/>
  <c r="AB23" i="26"/>
  <c r="AA23" i="26"/>
  <c r="T36" i="26"/>
  <c r="T35" i="26"/>
  <c r="T22" i="26"/>
  <c r="T21" i="26"/>
  <c r="T20" i="26"/>
  <c r="T19" i="26"/>
  <c r="T18" i="26"/>
  <c r="T17" i="26"/>
  <c r="AN23" i="26"/>
  <c r="AO23" i="26" s="1"/>
  <c r="AN22" i="26"/>
  <c r="AO22" i="26" s="1"/>
  <c r="AN21" i="26"/>
  <c r="AO21" i="26" s="1"/>
  <c r="AN20" i="26"/>
  <c r="AO20" i="26" s="1"/>
  <c r="AN19" i="26"/>
  <c r="AO19" i="26" s="1"/>
  <c r="AN18" i="26"/>
  <c r="AO18" i="26" s="1"/>
  <c r="AN17" i="26"/>
  <c r="AO17" i="26" s="1"/>
  <c r="AN16" i="26"/>
  <c r="AO16" i="26" s="1"/>
  <c r="AN15" i="26"/>
  <c r="AO15" i="26"/>
  <c r="AN14" i="26"/>
  <c r="AO14" i="26" s="1"/>
  <c r="AN13" i="26"/>
  <c r="AO13" i="26"/>
  <c r="AD18" i="26"/>
  <c r="AC18" i="26"/>
  <c r="AB18" i="26"/>
  <c r="AA18" i="26"/>
  <c r="AD17" i="26"/>
  <c r="AC17" i="26"/>
  <c r="AB17" i="26"/>
  <c r="AA17" i="26"/>
  <c r="AD16" i="26"/>
  <c r="AC16" i="26"/>
  <c r="AB16" i="26"/>
  <c r="AA16" i="26"/>
  <c r="AD15" i="26"/>
  <c r="AC15" i="26"/>
  <c r="AB15" i="26"/>
  <c r="AA15" i="26"/>
  <c r="AD14" i="26"/>
  <c r="AC14" i="26"/>
  <c r="AB14" i="26"/>
  <c r="AA14" i="26"/>
  <c r="AD13" i="26"/>
  <c r="AC13" i="26"/>
  <c r="AB13" i="26"/>
  <c r="AA13" i="26"/>
  <c r="AD12" i="26"/>
  <c r="AC12" i="26"/>
  <c r="AB12" i="26"/>
  <c r="AA12" i="26"/>
  <c r="AD11" i="26"/>
  <c r="AC11" i="26"/>
  <c r="AB11" i="26"/>
  <c r="AA11" i="26"/>
  <c r="AD10" i="26"/>
  <c r="AC10" i="26"/>
  <c r="AB10" i="26"/>
  <c r="AA10" i="26"/>
  <c r="AD9" i="26"/>
  <c r="AC9" i="26"/>
  <c r="AB9" i="26"/>
  <c r="AA9" i="26"/>
  <c r="DE37" i="26"/>
  <c r="CY37" i="26"/>
  <c r="CX37" i="26"/>
  <c r="DE36" i="26"/>
  <c r="CY36" i="26"/>
  <c r="CX36" i="26"/>
  <c r="DE35" i="26"/>
  <c r="CY35" i="26"/>
  <c r="CX35" i="26"/>
  <c r="DE34" i="26"/>
  <c r="CY34" i="26"/>
  <c r="CX34" i="26"/>
  <c r="DE33" i="26"/>
  <c r="CY33" i="26"/>
  <c r="CX33" i="26"/>
  <c r="DG32" i="26"/>
  <c r="DF32" i="26"/>
  <c r="DE32" i="26"/>
  <c r="DA32" i="26"/>
  <c r="CZ32" i="26"/>
  <c r="CY32" i="26"/>
  <c r="CX32" i="26"/>
  <c r="DE31" i="26"/>
  <c r="CY31" i="26"/>
  <c r="CX31" i="26"/>
  <c r="DE28" i="26"/>
  <c r="CY28" i="26"/>
  <c r="CX28" i="26"/>
  <c r="DG27" i="26"/>
  <c r="DF27" i="26"/>
  <c r="DE27" i="26"/>
  <c r="DB27" i="26"/>
  <c r="DA27" i="26"/>
  <c r="CZ27" i="26"/>
  <c r="CY27" i="26"/>
  <c r="CX27" i="26"/>
  <c r="DE26" i="26"/>
  <c r="DA26" i="26"/>
  <c r="CZ26" i="26"/>
  <c r="CY26" i="26"/>
  <c r="CX26" i="26"/>
  <c r="DF25" i="26"/>
  <c r="DE25" i="26"/>
  <c r="DA25" i="26"/>
  <c r="CZ25" i="26"/>
  <c r="CY25" i="26"/>
  <c r="CX25" i="26"/>
  <c r="DH19" i="26"/>
  <c r="DG19" i="26"/>
  <c r="DF19" i="26"/>
  <c r="DE19" i="26"/>
  <c r="DD19" i="26"/>
  <c r="DC19" i="26"/>
  <c r="DB19" i="26"/>
  <c r="DA19" i="26"/>
  <c r="CZ19" i="26"/>
  <c r="CY19" i="26"/>
  <c r="CX19" i="26"/>
  <c r="DH18" i="26"/>
  <c r="DG18" i="26"/>
  <c r="DF18" i="26"/>
  <c r="DE18" i="26"/>
  <c r="DD18" i="26"/>
  <c r="DC18" i="26"/>
  <c r="DB18" i="26"/>
  <c r="DA18" i="26"/>
  <c r="CZ18" i="26"/>
  <c r="CY18" i="26"/>
  <c r="DH17" i="26"/>
  <c r="DG17" i="26"/>
  <c r="DF17" i="26"/>
  <c r="DE17" i="26"/>
  <c r="DD17" i="26"/>
  <c r="DC17" i="26"/>
  <c r="DB17" i="26"/>
  <c r="DA17" i="26"/>
  <c r="CZ17" i="26"/>
  <c r="CY17" i="26"/>
  <c r="DH16" i="26"/>
  <c r="DG16" i="26"/>
  <c r="DF16" i="26"/>
  <c r="DE16" i="26"/>
  <c r="DD16" i="26"/>
  <c r="DC16" i="26"/>
  <c r="DB16" i="26"/>
  <c r="DA16" i="26"/>
  <c r="CZ16" i="26"/>
  <c r="CY16" i="26"/>
  <c r="CX16" i="26"/>
  <c r="DH15" i="26"/>
  <c r="DG15" i="26"/>
  <c r="DF15" i="26"/>
  <c r="DE15" i="26"/>
  <c r="DD15" i="26"/>
  <c r="DC15" i="26"/>
  <c r="DB15" i="26"/>
  <c r="DA15" i="26"/>
  <c r="CZ15" i="26"/>
  <c r="CY15" i="26"/>
  <c r="CX15" i="26"/>
  <c r="DH14" i="26"/>
  <c r="DG14" i="26"/>
  <c r="DF14" i="26"/>
  <c r="DE14" i="26"/>
  <c r="DD14" i="26"/>
  <c r="DC14" i="26"/>
  <c r="DB14" i="26"/>
  <c r="DA14" i="26"/>
  <c r="CZ14" i="26"/>
  <c r="CY14" i="26"/>
  <c r="CX14" i="26"/>
  <c r="DH13" i="26"/>
  <c r="DG13" i="26"/>
  <c r="DF13" i="26"/>
  <c r="DE13" i="26"/>
  <c r="DD13" i="26"/>
  <c r="DC13" i="26"/>
  <c r="DB13" i="26"/>
  <c r="DA13" i="26"/>
  <c r="CZ13" i="26"/>
  <c r="CY13" i="26"/>
  <c r="CX13" i="26"/>
  <c r="DH12" i="26"/>
  <c r="DG12" i="26"/>
  <c r="DF12" i="26"/>
  <c r="DE12" i="26"/>
  <c r="DD12" i="26"/>
  <c r="DC12" i="26"/>
  <c r="DB12" i="26"/>
  <c r="DA12" i="26"/>
  <c r="CZ12" i="26"/>
  <c r="CY12" i="26"/>
  <c r="CX12" i="26"/>
  <c r="DH9" i="26"/>
  <c r="DG9" i="26"/>
  <c r="DF9" i="26"/>
  <c r="DE9" i="26"/>
  <c r="DD9" i="26"/>
  <c r="DC9" i="26"/>
  <c r="DB9" i="26"/>
  <c r="DA9" i="26"/>
  <c r="CZ9" i="26"/>
  <c r="CY9" i="26"/>
  <c r="CX9" i="26"/>
  <c r="DH8" i="26"/>
  <c r="DG8" i="26"/>
  <c r="DF8" i="26"/>
  <c r="DE8" i="26"/>
  <c r="DD8" i="26"/>
  <c r="DC8" i="26"/>
  <c r="DB8" i="26"/>
  <c r="DA8" i="26"/>
  <c r="CZ8" i="26"/>
  <c r="CY8" i="26"/>
  <c r="CX8" i="26"/>
  <c r="DH7" i="26"/>
  <c r="DG7" i="26"/>
  <c r="DF7" i="26"/>
  <c r="DE7" i="26"/>
  <c r="DD7" i="26"/>
  <c r="DC7" i="26"/>
  <c r="DB7" i="26"/>
  <c r="DA7" i="26"/>
  <c r="CZ7" i="26"/>
  <c r="CY7" i="26"/>
  <c r="CX7" i="26"/>
  <c r="BI35" i="26"/>
  <c r="BC35" i="26"/>
  <c r="BB35" i="26"/>
  <c r="BI34" i="26"/>
  <c r="BC34" i="26"/>
  <c r="BB34" i="26"/>
  <c r="BI33" i="26"/>
  <c r="BC33" i="26"/>
  <c r="BB33" i="26"/>
  <c r="BI32" i="26"/>
  <c r="BC32" i="26"/>
  <c r="BB32" i="26"/>
  <c r="BI31" i="26"/>
  <c r="BC31" i="26"/>
  <c r="BB31" i="26"/>
  <c r="BK30" i="26"/>
  <c r="BJ30" i="26"/>
  <c r="BI30" i="26"/>
  <c r="BD30" i="26"/>
  <c r="BC30" i="26"/>
  <c r="BB30" i="26"/>
  <c r="BI29" i="26"/>
  <c r="BC29" i="26"/>
  <c r="BB29" i="26"/>
  <c r="BI28" i="26"/>
  <c r="BC28" i="26"/>
  <c r="BB28" i="26"/>
  <c r="BL27" i="26"/>
  <c r="BK27" i="26"/>
  <c r="BJ27" i="26"/>
  <c r="BI27" i="26"/>
  <c r="BF27" i="26"/>
  <c r="BE27" i="26"/>
  <c r="BD27" i="26"/>
  <c r="BC27" i="26"/>
  <c r="BB27" i="26"/>
  <c r="BJ26" i="26"/>
  <c r="BI26" i="26"/>
  <c r="BC26" i="26"/>
  <c r="BB26" i="26"/>
  <c r="BJ25" i="26"/>
  <c r="BI25" i="26"/>
  <c r="BC25" i="26"/>
  <c r="BB25" i="26"/>
  <c r="BL19" i="26"/>
  <c r="BK19" i="26"/>
  <c r="BJ19" i="26"/>
  <c r="BI19" i="26"/>
  <c r="BH19" i="26"/>
  <c r="BG19" i="26"/>
  <c r="BF19" i="26"/>
  <c r="BE19" i="26"/>
  <c r="BD19" i="26"/>
  <c r="BC19" i="26"/>
  <c r="BB19" i="26"/>
  <c r="BL18" i="26"/>
  <c r="BK18" i="26"/>
  <c r="BJ18" i="26"/>
  <c r="BI18" i="26"/>
  <c r="BH18" i="26"/>
  <c r="BG18" i="26"/>
  <c r="BF18" i="26"/>
  <c r="BE18" i="26"/>
  <c r="BD18" i="26"/>
  <c r="BC18" i="26"/>
  <c r="BL17" i="26"/>
  <c r="BK17" i="26"/>
  <c r="BJ17" i="26"/>
  <c r="BI17" i="26"/>
  <c r="BH17" i="26"/>
  <c r="BG17" i="26"/>
  <c r="BF17" i="26"/>
  <c r="BE17" i="26"/>
  <c r="BD17" i="26"/>
  <c r="BC17" i="26"/>
  <c r="BL16" i="26"/>
  <c r="BK16" i="26"/>
  <c r="BJ16" i="26"/>
  <c r="BI16" i="26"/>
  <c r="BH16" i="26"/>
  <c r="BG16" i="26"/>
  <c r="BF16" i="26"/>
  <c r="BE16" i="26"/>
  <c r="BD16" i="26"/>
  <c r="BC16" i="26"/>
  <c r="BB16" i="26"/>
  <c r="BL15" i="26"/>
  <c r="BK15" i="26"/>
  <c r="BJ15" i="26"/>
  <c r="BI15" i="26"/>
  <c r="BH15" i="26"/>
  <c r="BG15" i="26"/>
  <c r="BF15" i="26"/>
  <c r="BE15" i="26"/>
  <c r="BD15" i="26"/>
  <c r="BC15" i="26"/>
  <c r="BB15" i="26"/>
  <c r="BL14" i="26"/>
  <c r="BK14" i="26"/>
  <c r="BJ14" i="26"/>
  <c r="BI14" i="26"/>
  <c r="BH14" i="26"/>
  <c r="BG14" i="26"/>
  <c r="BF14" i="26"/>
  <c r="BE14" i="26"/>
  <c r="BD14" i="26"/>
  <c r="BC14" i="26"/>
  <c r="BB14" i="26"/>
  <c r="BL13" i="26"/>
  <c r="BK13" i="26"/>
  <c r="BJ13" i="26"/>
  <c r="BI13" i="26"/>
  <c r="BH13" i="26"/>
  <c r="BG13" i="26"/>
  <c r="BF13" i="26"/>
  <c r="BE13" i="26"/>
  <c r="BD13" i="26"/>
  <c r="BC13" i="26"/>
  <c r="BB13" i="26"/>
  <c r="BL12" i="26"/>
  <c r="BK12" i="26"/>
  <c r="BJ12" i="26"/>
  <c r="BI12" i="26"/>
  <c r="BH12" i="26"/>
  <c r="BG12" i="26"/>
  <c r="BF12" i="26"/>
  <c r="BE12" i="26"/>
  <c r="BD12" i="26"/>
  <c r="BC12" i="26"/>
  <c r="BB12" i="26"/>
  <c r="BL9" i="26"/>
  <c r="BK9" i="26"/>
  <c r="BJ9" i="26"/>
  <c r="BI9" i="26"/>
  <c r="BH9" i="26"/>
  <c r="BG9" i="26"/>
  <c r="BF9" i="26"/>
  <c r="BE9" i="26"/>
  <c r="BD9" i="26"/>
  <c r="BC9" i="26"/>
  <c r="BB9" i="26"/>
  <c r="BL8" i="26"/>
  <c r="BK8" i="26"/>
  <c r="BJ8" i="26"/>
  <c r="BI8" i="26"/>
  <c r="BH8" i="26"/>
  <c r="BG8" i="26"/>
  <c r="BF8" i="26"/>
  <c r="BE8" i="26"/>
  <c r="BD8" i="26"/>
  <c r="BC8" i="26"/>
  <c r="BB8" i="26"/>
  <c r="BL7" i="26"/>
  <c r="BK7" i="26"/>
  <c r="BJ7" i="26"/>
  <c r="BI7" i="26"/>
  <c r="BH7" i="26"/>
  <c r="BG7" i="26"/>
  <c r="BF7" i="26"/>
  <c r="BE7" i="26"/>
  <c r="BD7" i="26"/>
  <c r="BC7" i="26"/>
  <c r="BB7" i="26"/>
  <c r="CZ34" i="26"/>
  <c r="DG25" i="26"/>
  <c r="BD26" i="26"/>
  <c r="BD25" i="26"/>
  <c r="BK25" i="26"/>
  <c r="DF26" i="26"/>
  <c r="DF28" i="26"/>
  <c r="DG28" i="26"/>
  <c r="AC23" i="26"/>
  <c r="AD25" i="26"/>
  <c r="DE41" i="26"/>
  <c r="BO28" i="26" l="1"/>
  <c r="BO27" i="26"/>
  <c r="BO32" i="26"/>
  <c r="BO35" i="26"/>
  <c r="BO34" i="26"/>
  <c r="BO26" i="26"/>
  <c r="BO31" i="26"/>
  <c r="BO30" i="26"/>
  <c r="BO29" i="26"/>
  <c r="AY167" i="26"/>
  <c r="AY201" i="26"/>
  <c r="AY185" i="26"/>
  <c r="AY183" i="26"/>
  <c r="AY177" i="26"/>
  <c r="AY175" i="26"/>
  <c r="AY161" i="26"/>
  <c r="DK28" i="26"/>
  <c r="DK33" i="26"/>
  <c r="DK29" i="26"/>
  <c r="DK35" i="26"/>
  <c r="DK27" i="26"/>
  <c r="DK34" i="26"/>
  <c r="DK26" i="26"/>
  <c r="DK30" i="26"/>
  <c r="DK32" i="26"/>
  <c r="DK31" i="26"/>
  <c r="BO33" i="26"/>
  <c r="AY205" i="26"/>
  <c r="AY213" i="26"/>
  <c r="AY199" i="26"/>
  <c r="AY198" i="26"/>
  <c r="AY197" i="26"/>
  <c r="AY190" i="26"/>
  <c r="AY189" i="26"/>
  <c r="AY181" i="26"/>
  <c r="AY173" i="26"/>
  <c r="AY165" i="26"/>
  <c r="AY159" i="26"/>
  <c r="AY157" i="26"/>
  <c r="BD28" i="26"/>
  <c r="CZ28" i="26"/>
  <c r="DA28" i="26"/>
  <c r="AY194" i="26"/>
  <c r="AY202" i="26"/>
  <c r="AY160" i="26"/>
  <c r="AY168" i="26"/>
  <c r="AY176" i="26"/>
  <c r="AY184" i="26"/>
  <c r="AY192" i="26"/>
  <c r="AY200" i="26"/>
  <c r="AY208" i="26"/>
  <c r="CZ35" i="26"/>
  <c r="CZ33" i="26"/>
  <c r="BE28" i="26"/>
  <c r="DF35" i="26"/>
  <c r="DG31" i="26"/>
  <c r="CZ31" i="26"/>
  <c r="DA31" i="26"/>
  <c r="AY186" i="26"/>
  <c r="AY170" i="26"/>
  <c r="AY174" i="26"/>
  <c r="AY178" i="26"/>
  <c r="AY182" i="26"/>
  <c r="AY210" i="26"/>
  <c r="AY206" i="26"/>
  <c r="AY191" i="26"/>
  <c r="AY166" i="26"/>
  <c r="AY162" i="26"/>
  <c r="AY158" i="26"/>
  <c r="BJ28" i="26"/>
  <c r="BK28" i="26"/>
  <c r="BD33" i="26"/>
  <c r="C10" i="32"/>
  <c r="D10" i="32" s="1"/>
  <c r="C11" i="32" s="1"/>
  <c r="D11" i="32" s="1"/>
  <c r="AY193" i="26"/>
  <c r="AY209" i="26"/>
  <c r="AY169" i="26"/>
  <c r="AY207" i="26"/>
  <c r="AY155" i="26"/>
  <c r="AO26" i="26"/>
  <c r="C30" i="32"/>
  <c r="D30" i="32" s="1"/>
  <c r="BO38" i="26" l="1"/>
  <c r="DK38" i="26"/>
  <c r="AD30" i="26"/>
  <c r="DG34" i="26"/>
  <c r="DF34" i="26"/>
  <c r="AC30" i="26"/>
  <c r="BK32" i="26"/>
  <c r="BJ32" i="26"/>
  <c r="BE32" i="26"/>
  <c r="BD32" i="26"/>
  <c r="BD29" i="26"/>
  <c r="BJ29" i="26"/>
  <c r="DF33" i="26"/>
  <c r="DA33" i="26"/>
  <c r="DF31" i="26"/>
  <c r="BJ33" i="26"/>
  <c r="BJ31" i="26"/>
  <c r="BK29" i="26"/>
  <c r="BE29" i="26"/>
  <c r="BE31" i="26"/>
  <c r="BD31" i="26"/>
  <c r="C14" i="32"/>
  <c r="D14" i="32" s="1"/>
  <c r="C13" i="32"/>
  <c r="D13" i="32" s="1"/>
  <c r="DK25" i="26"/>
  <c r="AC24" i="26"/>
  <c r="BO25" i="26"/>
  <c r="C33" i="32"/>
  <c r="C35" i="32"/>
  <c r="C31" i="32"/>
  <c r="D31" i="32" s="1"/>
  <c r="C16" i="32" l="1"/>
  <c r="D16" i="32" s="1"/>
  <c r="C17" i="32" s="1"/>
  <c r="D17" i="32" s="1"/>
  <c r="C18" i="32" s="1"/>
  <c r="D18" i="32" s="1"/>
  <c r="C19" i="32" s="1"/>
  <c r="D19" i="32" s="1"/>
  <c r="F19" i="32" s="1"/>
  <c r="E19" i="32" s="1"/>
  <c r="F18" i="32" s="1"/>
  <c r="E18" i="32" s="1"/>
  <c r="F17" i="32" s="1"/>
  <c r="G17" i="32" s="1"/>
  <c r="DG33" i="26"/>
  <c r="DG35" i="26"/>
  <c r="DA35" i="26"/>
  <c r="BK31" i="26"/>
  <c r="AD24" i="26"/>
  <c r="BK33" i="26"/>
  <c r="D33" i="32"/>
  <c r="D35" i="32" s="1"/>
  <c r="C36" i="32" s="1"/>
  <c r="D36" i="32" s="1"/>
  <c r="E17" i="32" l="1"/>
  <c r="F16" i="32" s="1"/>
  <c r="E16" i="32" s="1"/>
  <c r="F11" i="32" s="1"/>
  <c r="DF36" i="26"/>
  <c r="DA36" i="26"/>
  <c r="CZ36" i="26"/>
  <c r="BE33" i="26"/>
  <c r="AC26" i="26"/>
  <c r="BK34" i="26"/>
  <c r="BJ34" i="26"/>
  <c r="C37" i="32"/>
  <c r="D37" i="32" s="1"/>
  <c r="F37" i="32" s="1"/>
  <c r="DB34" i="26" l="1"/>
  <c r="F13" i="32"/>
  <c r="E13" i="32" s="1"/>
  <c r="F15" i="32"/>
  <c r="E15" i="32" s="1"/>
  <c r="G16" i="32"/>
  <c r="F14" i="32"/>
  <c r="E14" i="32" s="1"/>
  <c r="DG36" i="26"/>
  <c r="CZ37" i="26"/>
  <c r="BE34" i="26"/>
  <c r="BD34" i="26"/>
  <c r="G11" i="32"/>
  <c r="E11" i="32"/>
  <c r="AD26" i="26"/>
  <c r="BJ35" i="26"/>
  <c r="C38" i="32"/>
  <c r="D38" i="32" s="1"/>
  <c r="C39" i="32" s="1"/>
  <c r="D39" i="32" s="1"/>
  <c r="F39" i="32" s="1"/>
  <c r="E39" i="32" s="1"/>
  <c r="F38" i="32" s="1"/>
  <c r="E38" i="32" s="1"/>
  <c r="G37" i="32"/>
  <c r="E37" i="32"/>
  <c r="F36" i="32"/>
  <c r="AE30" i="26" l="1"/>
  <c r="DB32" i="26"/>
  <c r="F12" i="32"/>
  <c r="G13" i="32"/>
  <c r="G15" i="32"/>
  <c r="G14" i="32"/>
  <c r="DF37" i="26"/>
  <c r="DI37" i="26"/>
  <c r="DA37" i="26"/>
  <c r="CZ38" i="26"/>
  <c r="BD35" i="26"/>
  <c r="AC27" i="26"/>
  <c r="AD29" i="26"/>
  <c r="AC29" i="26"/>
  <c r="F10" i="32"/>
  <c r="AC31" i="26"/>
  <c r="BK35" i="26"/>
  <c r="G36" i="32"/>
  <c r="E36" i="32"/>
  <c r="F35" i="32" s="1"/>
  <c r="F33" i="32" s="1"/>
  <c r="AE28" i="26" l="1"/>
  <c r="G12" i="32"/>
  <c r="E12" i="32"/>
  <c r="DH34" i="26"/>
  <c r="BL32" i="26"/>
  <c r="BF32" i="26"/>
  <c r="DJ37" i="26"/>
  <c r="DG37" i="26"/>
  <c r="DH37" i="26"/>
  <c r="DA38" i="26"/>
  <c r="DD37" i="26"/>
  <c r="DC37" i="26"/>
  <c r="BE35" i="26"/>
  <c r="BD36" i="26"/>
  <c r="E10" i="32"/>
  <c r="G10" i="32"/>
  <c r="AD27" i="26"/>
  <c r="BN35" i="26"/>
  <c r="BM35" i="26"/>
  <c r="E33" i="32"/>
  <c r="F32" i="32"/>
  <c r="G32" i="32" s="1"/>
  <c r="G33" i="32"/>
  <c r="F31" i="32"/>
  <c r="G35" i="32"/>
  <c r="E35" i="32"/>
  <c r="F34" i="32" s="1"/>
  <c r="G34" i="32" s="1"/>
  <c r="DH32" i="26" l="1"/>
  <c r="BL30" i="26"/>
  <c r="BF30" i="26"/>
  <c r="DJ36" i="26"/>
  <c r="DI36" i="26"/>
  <c r="DH36" i="26"/>
  <c r="DB37" i="26"/>
  <c r="DD36" i="26"/>
  <c r="DC36" i="26"/>
  <c r="CZ39" i="26"/>
  <c r="BE36" i="26"/>
  <c r="BH35" i="26"/>
  <c r="BG35" i="26"/>
  <c r="AD31" i="26"/>
  <c r="AD32" i="26"/>
  <c r="AC32" i="26"/>
  <c r="F8" i="32"/>
  <c r="F9" i="32"/>
  <c r="G9" i="32" s="1"/>
  <c r="BN34" i="26"/>
  <c r="BM34" i="26"/>
  <c r="BL35" i="26"/>
  <c r="G31" i="32"/>
  <c r="E31" i="32"/>
  <c r="F30" i="32" s="1"/>
  <c r="DJ35" i="26" l="1"/>
  <c r="DI35" i="26"/>
  <c r="DB36" i="26"/>
  <c r="BF35" i="26"/>
  <c r="BH34" i="26"/>
  <c r="BG34" i="26"/>
  <c r="BD37" i="26"/>
  <c r="AC33" i="26"/>
  <c r="G8" i="32"/>
  <c r="E8" i="32"/>
  <c r="F7" i="32" s="1"/>
  <c r="BL34" i="26"/>
  <c r="E30" i="32"/>
  <c r="G30" i="32"/>
  <c r="DJ31" i="26" l="1"/>
  <c r="DI31" i="26"/>
  <c r="DH33" i="26"/>
  <c r="DJ33" i="26"/>
  <c r="DI33" i="26"/>
  <c r="DH35" i="26"/>
  <c r="DD35" i="26"/>
  <c r="DC35" i="26"/>
  <c r="BF34" i="26"/>
  <c r="AD33" i="26"/>
  <c r="G7" i="32"/>
  <c r="E7" i="32"/>
  <c r="AC34" i="26"/>
  <c r="BN33" i="26"/>
  <c r="BM33" i="26"/>
  <c r="F28" i="32"/>
  <c r="F29" i="32"/>
  <c r="G29" i="32" s="1"/>
  <c r="DJ34" i="26" l="1"/>
  <c r="DI34" i="26"/>
  <c r="DJ32" i="26"/>
  <c r="DI32" i="26"/>
  <c r="DH31" i="26"/>
  <c r="DB33" i="26"/>
  <c r="DD33" i="26"/>
  <c r="DC33" i="26"/>
  <c r="DB35" i="26"/>
  <c r="BH33" i="26"/>
  <c r="BG33" i="26"/>
  <c r="AG33" i="26"/>
  <c r="AF33" i="26"/>
  <c r="AD34" i="26"/>
  <c r="BN29" i="26"/>
  <c r="BM29" i="26"/>
  <c r="BL31" i="26"/>
  <c r="BN31" i="26"/>
  <c r="BM31" i="26"/>
  <c r="BL33" i="26"/>
  <c r="G28" i="32"/>
  <c r="E28" i="32"/>
  <c r="F27" i="32" s="1"/>
  <c r="DJ28" i="26" l="1"/>
  <c r="DI28" i="26"/>
  <c r="DD34" i="26"/>
  <c r="DC34" i="26"/>
  <c r="DD32" i="26"/>
  <c r="DC32" i="26"/>
  <c r="DD31" i="26"/>
  <c r="DC31" i="26"/>
  <c r="BF31" i="26"/>
  <c r="BH31" i="26"/>
  <c r="BG31" i="26"/>
  <c r="BF33" i="26"/>
  <c r="AE33" i="26"/>
  <c r="AC35" i="26"/>
  <c r="AG32" i="26"/>
  <c r="AF32" i="26"/>
  <c r="BN32" i="26"/>
  <c r="BM32" i="26"/>
  <c r="BN30" i="26"/>
  <c r="BM30" i="26"/>
  <c r="BL29" i="26"/>
  <c r="E27" i="32"/>
  <c r="G27" i="32"/>
  <c r="DH28" i="26" l="1"/>
  <c r="DB31" i="26"/>
  <c r="BH32" i="26"/>
  <c r="BG32" i="26"/>
  <c r="BH30" i="26"/>
  <c r="BG30" i="26"/>
  <c r="BH29" i="26"/>
  <c r="BG29" i="26"/>
  <c r="AD35" i="26"/>
  <c r="AE32" i="26"/>
  <c r="BN28" i="26"/>
  <c r="BM28" i="26"/>
  <c r="DJ26" i="26" l="1"/>
  <c r="DI26" i="26"/>
  <c r="DJ27" i="26"/>
  <c r="DI27" i="26"/>
  <c r="DD28" i="26"/>
  <c r="DC28" i="26"/>
  <c r="BF29" i="26"/>
  <c r="AF31" i="26"/>
  <c r="AG31" i="26"/>
  <c r="AF35" i="26"/>
  <c r="BL28" i="26"/>
  <c r="DH26" i="26" l="1"/>
  <c r="DB28" i="26"/>
  <c r="BH28" i="26"/>
  <c r="BG28" i="26"/>
  <c r="AF27" i="26"/>
  <c r="AG27" i="26"/>
  <c r="AE35" i="26"/>
  <c r="AF29" i="26"/>
  <c r="AG29" i="26"/>
  <c r="AE29" i="26"/>
  <c r="AE31" i="26"/>
  <c r="BN27" i="26"/>
  <c r="BM27" i="26"/>
  <c r="BN26" i="26"/>
  <c r="BM26" i="26"/>
  <c r="DJ25" i="26" l="1"/>
  <c r="DH25" i="26"/>
  <c r="DI25" i="26"/>
  <c r="DD27" i="26"/>
  <c r="DC27" i="26"/>
  <c r="DD26" i="26"/>
  <c r="DC26" i="26"/>
  <c r="BF28" i="26"/>
  <c r="AE34" i="26"/>
  <c r="AF34" i="26"/>
  <c r="AF30" i="26"/>
  <c r="AG30" i="26"/>
  <c r="AE27" i="26"/>
  <c r="AG28" i="26"/>
  <c r="AF28" i="26"/>
  <c r="BL26" i="26"/>
  <c r="DB26" i="26" l="1"/>
  <c r="BH27" i="26"/>
  <c r="BG27" i="26"/>
  <c r="BH26" i="26"/>
  <c r="BG26" i="26"/>
  <c r="AG26" i="26"/>
  <c r="AF26" i="26"/>
  <c r="BN25" i="26"/>
  <c r="BL25" i="26"/>
  <c r="BM25" i="26"/>
  <c r="DD25" i="26" l="1"/>
  <c r="DB25" i="26"/>
  <c r="DC25" i="26"/>
  <c r="BF26" i="26"/>
  <c r="AE26" i="26"/>
  <c r="BH25" i="26" l="1"/>
  <c r="BF25" i="26"/>
  <c r="BG25" i="26"/>
  <c r="AF24" i="26"/>
  <c r="AG24" i="26"/>
  <c r="AG25" i="26"/>
  <c r="AF25" i="26"/>
  <c r="AE24" i="26" l="1"/>
  <c r="AE23" i="26" l="1"/>
  <c r="AF23" i="26"/>
  <c r="AG23" i="26"/>
</calcChain>
</file>

<file path=xl/sharedStrings.xml><?xml version="1.0" encoding="utf-8"?>
<sst xmlns="http://schemas.openxmlformats.org/spreadsheetml/2006/main" count="2078" uniqueCount="587">
  <si>
    <t>Project Phase</t>
  </si>
  <si>
    <t>Base Cost</t>
  </si>
  <si>
    <t>Base Schedule</t>
  </si>
  <si>
    <t>Months</t>
  </si>
  <si>
    <t>M-Hrs</t>
  </si>
  <si>
    <t>Data Entry Type</t>
  </si>
  <si>
    <t>COST CHANGE</t>
  </si>
  <si>
    <t>Rating</t>
  </si>
  <si>
    <t>Percent</t>
  </si>
  <si>
    <t>Absolute</t>
  </si>
  <si>
    <t>Low</t>
  </si>
  <si>
    <t>High</t>
  </si>
  <si>
    <t>VH</t>
  </si>
  <si>
    <t>H</t>
  </si>
  <si>
    <t>M</t>
  </si>
  <si>
    <t>L</t>
  </si>
  <si>
    <t>VL</t>
  </si>
  <si>
    <t>DISRUPTION CHANGE</t>
  </si>
  <si>
    <t>PROBABILITY OF OCCURRENCE</t>
  </si>
  <si>
    <t>Project Delivery Method</t>
  </si>
  <si>
    <t>Include Operations, Maintenance, &amp; Replacement?</t>
  </si>
  <si>
    <t>Selected Perfomance Measures</t>
  </si>
  <si>
    <t>SCHEDULE</t>
  </si>
  <si>
    <t>Project Start Date</t>
  </si>
  <si>
    <t>Target Date for Start of Operations</t>
  </si>
  <si>
    <t>Early Start</t>
  </si>
  <si>
    <t>Early Finish</t>
  </si>
  <si>
    <t>Late Start</t>
  </si>
  <si>
    <t>Late Finish</t>
  </si>
  <si>
    <t>Float</t>
  </si>
  <si>
    <t>Planning</t>
  </si>
  <si>
    <t>Scoping</t>
  </si>
  <si>
    <t>Environmental Permits</t>
  </si>
  <si>
    <t>ROW/Util/RR</t>
  </si>
  <si>
    <t>Final Design</t>
  </si>
  <si>
    <t>Procurement</t>
  </si>
  <si>
    <t>Construction</t>
  </si>
  <si>
    <t>Total</t>
  </si>
  <si>
    <t>SCHEDULE LAG</t>
  </si>
  <si>
    <t>Include Schedule  Lag?</t>
  </si>
  <si>
    <t>Preconstruction</t>
  </si>
  <si>
    <t>ROW/Utility/RR</t>
  </si>
  <si>
    <t>OPERATION, MAINTENANCE &amp; REPLACEMENT</t>
  </si>
  <si>
    <t>Facility Performance Period</t>
  </si>
  <si>
    <t>years</t>
  </si>
  <si>
    <t>Cost</t>
  </si>
  <si>
    <t>Operations &amp; Maintenance</t>
  </si>
  <si>
    <t>Replacement</t>
  </si>
  <si>
    <t>DISRUPTION</t>
  </si>
  <si>
    <t>Disruption Value</t>
  </si>
  <si>
    <t>SUMMARY</t>
  </si>
  <si>
    <t>Base Construction Completion Date</t>
  </si>
  <si>
    <t>Months/Date</t>
  </si>
  <si>
    <t>Design-Build</t>
  </si>
  <si>
    <t>Design-Bid-Build</t>
  </si>
  <si>
    <t>Design Funding</t>
  </si>
  <si>
    <t>ROW/Util/RR Funding</t>
  </si>
  <si>
    <t>Construction Funding</t>
  </si>
  <si>
    <t>PL</t>
  </si>
  <si>
    <t>SC</t>
  </si>
  <si>
    <t>PR</t>
  </si>
  <si>
    <t>F1</t>
  </si>
  <si>
    <t>PD</t>
  </si>
  <si>
    <t>EP</t>
  </si>
  <si>
    <t>F2</t>
  </si>
  <si>
    <t>FD</t>
  </si>
  <si>
    <t>F3</t>
  </si>
  <si>
    <t>CR</t>
  </si>
  <si>
    <t>OM</t>
  </si>
  <si>
    <t>Risk Brainstorm Help Table</t>
  </si>
  <si>
    <t>Disruption</t>
  </si>
  <si>
    <t>Risk Label</t>
  </si>
  <si>
    <t>Risk Description</t>
  </si>
  <si>
    <t>Probability of Occurrence</t>
  </si>
  <si>
    <t>Mean Duration Change (months)</t>
  </si>
  <si>
    <t>Numerical</t>
  </si>
  <si>
    <t>Mean Value</t>
  </si>
  <si>
    <t>Affected Phase</t>
  </si>
  <si>
    <t>Risk Type</t>
  </si>
  <si>
    <t>Risk Type List</t>
  </si>
  <si>
    <t>Threat</t>
  </si>
  <si>
    <t>Opportunity</t>
  </si>
  <si>
    <t>Prelim Design/Environmental Process</t>
  </si>
  <si>
    <t>Schedule Value</t>
  </si>
  <si>
    <t>Mean Duration Impact (months)</t>
  </si>
  <si>
    <t>Mean Severity Ranking</t>
  </si>
  <si>
    <t>Schedule</t>
  </si>
  <si>
    <t>Base</t>
  </si>
  <si>
    <t>Risk</t>
  </si>
  <si>
    <t>Duration (months)</t>
  </si>
  <si>
    <t>Disruption (M-hrs)</t>
  </si>
  <si>
    <t>Mean Disruption Change (M-Hr)</t>
  </si>
  <si>
    <t>RR</t>
  </si>
  <si>
    <t>RP</t>
  </si>
  <si>
    <t>Construction Finish Date</t>
  </si>
  <si>
    <t>Yes</t>
  </si>
  <si>
    <t>Months to Construction Completion</t>
  </si>
  <si>
    <t>Adjectival</t>
  </si>
  <si>
    <t>Select Risk for Mitigation</t>
  </si>
  <si>
    <t>Residual Risk</t>
  </si>
  <si>
    <t>No</t>
  </si>
  <si>
    <t>No Change</t>
  </si>
  <si>
    <t>Slightly More Likely</t>
  </si>
  <si>
    <t>Impact of Probability of Risk</t>
  </si>
  <si>
    <t>Definite</t>
  </si>
  <si>
    <t>Almost Certain</t>
  </si>
  <si>
    <t>More Likely</t>
  </si>
  <si>
    <t>Slightly Less Likely</t>
  </si>
  <si>
    <t>Less Likely</t>
  </si>
  <si>
    <t>Rare</t>
  </si>
  <si>
    <t xml:space="preserve">Eliminate </t>
  </si>
  <si>
    <t>Strategy Select</t>
  </si>
  <si>
    <t>Base + Implementation</t>
  </si>
  <si>
    <t>Phases - Cost &amp; Disruption</t>
  </si>
  <si>
    <t>Phases - Duration</t>
  </si>
  <si>
    <t>Project Duration (months)</t>
  </si>
  <si>
    <t>Benefit/Cost Ratio</t>
  </si>
  <si>
    <t>AGENCY :</t>
  </si>
  <si>
    <t>PROJECT NAME :</t>
  </si>
  <si>
    <t>PROJECT DESCRIPTION :</t>
  </si>
  <si>
    <t>FACILITATOR :</t>
  </si>
  <si>
    <t>PROJECT MANAGER :</t>
  </si>
  <si>
    <t>DATE :</t>
  </si>
  <si>
    <t>VERSION :</t>
  </si>
  <si>
    <t>Project Description</t>
  </si>
  <si>
    <t>Project Manager</t>
  </si>
  <si>
    <t>Agency</t>
  </si>
  <si>
    <t>District Region</t>
  </si>
  <si>
    <t>Project Name</t>
  </si>
  <si>
    <t>Facilitator</t>
  </si>
  <si>
    <t>Date</t>
  </si>
  <si>
    <t>Version</t>
  </si>
  <si>
    <t>Preconstruction Inflation Rate</t>
  </si>
  <si>
    <t>ROW/Utility/RR Inflation Rate</t>
  </si>
  <si>
    <t>Construction Inflation Rate</t>
  </si>
  <si>
    <t>Preconstruction Overhead Rate</t>
  </si>
  <si>
    <t>Construction Overhead Rate</t>
  </si>
  <si>
    <t>Discount Rate</t>
  </si>
  <si>
    <t xml:space="preserve">Total Unescalated Cost </t>
  </si>
  <si>
    <t>Total Escalated Cost</t>
  </si>
  <si>
    <t>Dusruption Cost</t>
  </si>
  <si>
    <t>PROJECT STRUCTURING</t>
  </si>
  <si>
    <t>Summary</t>
  </si>
  <si>
    <t>Number of Risks Identified in Each Phase</t>
  </si>
  <si>
    <t>Information Type</t>
  </si>
  <si>
    <t>Value</t>
  </si>
  <si>
    <t>Late   Start</t>
  </si>
  <si>
    <t>Op. &amp; Maint.</t>
  </si>
  <si>
    <t>Benefit/ Cost Analysis</t>
  </si>
  <si>
    <t>Selected Strategy</t>
  </si>
  <si>
    <t>DURATION CHANGE</t>
  </si>
  <si>
    <t>Float (months)</t>
  </si>
  <si>
    <t>Schedule Value ($M/month)</t>
  </si>
  <si>
    <t>Schedule Lag Parameters - Description</t>
  </si>
  <si>
    <t>BASE COST (in Current Year and Year of Expenditure Dollars)</t>
  </si>
  <si>
    <t>Facility Asset Type</t>
  </si>
  <si>
    <t>Agency Costs (CY $M/event)</t>
  </si>
  <si>
    <t>Base Cost + Overhead Cost (CY $M)</t>
  </si>
  <si>
    <t>Base Cost + Overhead Cost (YOE $M)</t>
  </si>
  <si>
    <t>Base Cost (YOE $M)</t>
  </si>
  <si>
    <t>Base Disruption ($M)</t>
  </si>
  <si>
    <t>Base Cost 
(CY $M)</t>
  </si>
  <si>
    <t>Total YOE $M</t>
  </si>
  <si>
    <t>Total CY $M</t>
  </si>
  <si>
    <t>Probability Range</t>
  </si>
  <si>
    <t>Adjectival Rating</t>
  </si>
  <si>
    <t>Mean Cost Change (CY $M)</t>
  </si>
  <si>
    <t>Mean Change to Critical Path Schedule</t>
  </si>
  <si>
    <t>Cost 
(CY $M)</t>
  </si>
  <si>
    <t>Cost 
(YOE $M)</t>
  </si>
  <si>
    <t>Duration
(Months/Date)</t>
  </si>
  <si>
    <t>Duration
(Months)</t>
  </si>
  <si>
    <t>Disruption
(M-Hr)</t>
  </si>
  <si>
    <t xml:space="preserve">Mean change to critical path </t>
  </si>
  <si>
    <t>Retire Risk ?</t>
  </si>
  <si>
    <t>Duration (mo./date)</t>
  </si>
  <si>
    <t>Float     (mo.)</t>
  </si>
  <si>
    <t>Float (mo.)</t>
  </si>
  <si>
    <t>Project Performance</t>
  </si>
  <si>
    <t>Project Schedule</t>
  </si>
  <si>
    <t>(CY $M)</t>
  </si>
  <si>
    <t>Percent Change in Mean Severity Value</t>
  </si>
  <si>
    <t>Agency/User Cost Discount Factor</t>
  </si>
  <si>
    <t>Schedule Duration Assumption:</t>
  </si>
  <si>
    <t>Retire Risk?</t>
  </si>
  <si>
    <t>Cost ($M)</t>
  </si>
  <si>
    <t>Copy Thrt_Unmit?</t>
  </si>
  <si>
    <t>Copy Opp_Unmit?</t>
  </si>
  <si>
    <t>Copy Thrt_Mit?</t>
  </si>
  <si>
    <t>Copy Opp_Mit?</t>
  </si>
  <si>
    <t>Input for copying charts</t>
  </si>
  <si>
    <t>Start Row - Risk Mitigation</t>
  </si>
  <si>
    <t>%</t>
  </si>
  <si>
    <t>Mean Probability</t>
  </si>
  <si>
    <t>M-Hr</t>
  </si>
  <si>
    <t>PROJECT INFORMATION</t>
  </si>
  <si>
    <t>Mean Cost Impact        (CY $M)</t>
  </si>
  <si>
    <t>Mean Cost Impact     (CY $M)</t>
  </si>
  <si>
    <t>Mean Severity Value       (YOE $M)</t>
  </si>
  <si>
    <t>Mean Cost (CY $M)</t>
  </si>
  <si>
    <t>Mean Disruption (M-Hr)</t>
  </si>
  <si>
    <t>Cost (%)</t>
  </si>
  <si>
    <t>Disruption (%)</t>
  </si>
  <si>
    <t>Mean Duration (months)</t>
  </si>
  <si>
    <t>Duration (%)</t>
  </si>
  <si>
    <t>Cost Inflation Rate (percent/year)</t>
  </si>
  <si>
    <t>Asset Life Expectancy      (yr)</t>
  </si>
  <si>
    <t>Home</t>
  </si>
  <si>
    <t>Note #</t>
  </si>
  <si>
    <t>Note</t>
  </si>
  <si>
    <t>Sheet Names</t>
  </si>
  <si>
    <t>1 - Project Structuring</t>
  </si>
  <si>
    <t>3 - Risk Scale</t>
  </si>
  <si>
    <t>(%)</t>
  </si>
  <si>
    <t>($/day)</t>
  </si>
  <si>
    <t>($ M/month)</t>
  </si>
  <si>
    <t>(years)</t>
  </si>
  <si>
    <t>($M)</t>
  </si>
  <si>
    <t>,</t>
  </si>
  <si>
    <t>Agency/User Discount Factor</t>
  </si>
  <si>
    <t>UNMITIGATED RISK REGISTER</t>
  </si>
  <si>
    <t>STRATEGY REGISTER</t>
  </si>
  <si>
    <t>MITIGATED RISK REGISTER</t>
  </si>
  <si>
    <t>PROJECT NOTES</t>
  </si>
  <si>
    <t>Create list of potential risks.</t>
  </si>
  <si>
    <t>Enter base project information (schedule, cost, etc.).</t>
  </si>
  <si>
    <t>Enter values for scales used to assess risk severity.</t>
  </si>
  <si>
    <t>Enter severity information for each risk to assess risk impact.</t>
  </si>
  <si>
    <t>View graphical ranking of unmitigated risks.</t>
  </si>
  <si>
    <t>Enter mitigation strategies for risks selected to be mitigated.</t>
  </si>
  <si>
    <t>View summary of mitigation strategies selected for each mitigated risk.</t>
  </si>
  <si>
    <t>View mitigated risks ranked by mean severity value.</t>
  </si>
  <si>
    <t>View impact of mitigated risks on project performance and schedule.</t>
  </si>
  <si>
    <t>View graphical ranking of mitigated risks.</t>
  </si>
  <si>
    <t>View unmitigated risks ranked by mean severity value.</t>
  </si>
  <si>
    <t>View impact of unmitigated risks on project performance and schedule.</t>
  </si>
  <si>
    <t>REPORT SUMMARY</t>
  </si>
  <si>
    <t xml:space="preserve"> </t>
  </si>
  <si>
    <t xml:space="preserve">Overhead Rate                                    </t>
  </si>
  <si>
    <t>Description of Risk 
Table Below Fills by Selecting "Create List of Risks" Button Above</t>
  </si>
  <si>
    <t xml:space="preserve">       Percent of Base Cost</t>
  </si>
  <si>
    <t xml:space="preserve"> Label</t>
  </si>
  <si>
    <t>Affected
 Phase</t>
  </si>
  <si>
    <t>Risk 
Type</t>
  </si>
  <si>
    <t>Mean 
Value</t>
  </si>
  <si>
    <t>Affected 
Phase</t>
  </si>
  <si>
    <t>Mean
 Value</t>
  </si>
  <si>
    <t>Disruption 
(M-hrs)</t>
  </si>
  <si>
    <t>Affected
Phase</t>
  </si>
  <si>
    <t>Mean 
Disruption 
(M-Hr)</t>
  </si>
  <si>
    <t>Mean 
Cost 
(CY $M)</t>
  </si>
  <si>
    <t xml:space="preserve">Risk </t>
  </si>
  <si>
    <t>Label</t>
  </si>
  <si>
    <t>Action Description</t>
  </si>
  <si>
    <t>Mean Disruption Impact   
(M-Hr)</t>
  </si>
  <si>
    <t>Duration
(Months/
Date)</t>
  </si>
  <si>
    <t>HELP</t>
  </si>
  <si>
    <t>Risk 
Label</t>
  </si>
  <si>
    <t>RISK MANAGEMENT TEMPLATE STEPS</t>
  </si>
  <si>
    <t>SHRP2 Risk Management Template</t>
  </si>
  <si>
    <t>Step 10 - Mitigated Risk Register</t>
  </si>
  <si>
    <t>Step 01 - Project Structuring</t>
  </si>
  <si>
    <t>Step 03 - Rating Scale</t>
  </si>
  <si>
    <t>Step 04 - Unmitigated Risk Assessment</t>
  </si>
  <si>
    <t>Step 05 - Unmitigated Risk Register</t>
  </si>
  <si>
    <t>Step 06 - Unmitigated Project Performance</t>
  </si>
  <si>
    <t>Step 07 - Unmitigated Risk Ranking Plots</t>
  </si>
  <si>
    <t>Step 08 - Risk Mitigation Strategies</t>
  </si>
  <si>
    <t>Step 11 - Mitigated Project Performance</t>
  </si>
  <si>
    <t>Step 12 - Mitigated Risk Ranking Plots</t>
  </si>
  <si>
    <t xml:space="preserve">  (CY $ M/month)</t>
  </si>
  <si>
    <t>Design Funding Date</t>
  </si>
  <si>
    <t>ROW/Util/RR Funding Date</t>
  </si>
  <si>
    <t>Discount Rate to convert CY $ to YOE $ (Net Discount Rate)</t>
  </si>
  <si>
    <t>Disruption
(Million-Hr/yr)</t>
  </si>
  <si>
    <t>Absolute Value (M person-Hrs)</t>
  </si>
  <si>
    <t>Mean Severity     (YOE $M)</t>
  </si>
  <si>
    <t>Percent of Total Severity</t>
  </si>
  <si>
    <t xml:space="preserve">Risk Ranking based on Mean Severity </t>
  </si>
  <si>
    <t>Total (Base + Risk)</t>
  </si>
  <si>
    <t>Units</t>
  </si>
  <si>
    <t>Construction Funding Date</t>
  </si>
  <si>
    <t>Mean Severity  (YOE $M)</t>
  </si>
  <si>
    <t xml:space="preserve">Percent of Total Severity </t>
  </si>
  <si>
    <t>Step 09 - Mitigation Strategies Register</t>
  </si>
  <si>
    <t>Mitigation</t>
  </si>
  <si>
    <t>Risk Mitigation</t>
  </si>
  <si>
    <t xml:space="preserve"> (months)</t>
  </si>
  <si>
    <t>Duration</t>
  </si>
  <si>
    <t xml:space="preserve"> Cost ($M)</t>
  </si>
  <si>
    <t>Total Esc</t>
  </si>
  <si>
    <t xml:space="preserve">Total Unesc </t>
  </si>
  <si>
    <t>Mean Severity 
 (YOE $M)</t>
  </si>
  <si>
    <t>UNMITIGATED PERFORMANCE RESULTS</t>
  </si>
  <si>
    <t>Duration
(Months / Date)</t>
  </si>
  <si>
    <t xml:space="preserve">Step 02 - Risk Identification </t>
  </si>
  <si>
    <t>Mean Disruption Impact    (M-Hr)</t>
  </si>
  <si>
    <t xml:space="preserve">    Percent of Base Schedule</t>
  </si>
  <si>
    <t xml:space="preserve">    Percent of Base Disruption</t>
  </si>
  <si>
    <t xml:space="preserve">   Absolute Value (months)</t>
  </si>
  <si>
    <t xml:space="preserve">    Absolute Value (CY $M)</t>
  </si>
  <si>
    <t xml:space="preserve">   Expected Mean Value</t>
  </si>
  <si>
    <t>Some risks in a phase will occur concurrently, while others will occur sequentially.</t>
  </si>
  <si>
    <t>Risk Ranking based on Mean Severity</t>
  </si>
  <si>
    <t xml:space="preserve">Percent of Total Mean Severity </t>
  </si>
  <si>
    <t>Summary Report</t>
  </si>
  <si>
    <t>SUMMARY OF RISK IDENTIFICATION</t>
  </si>
  <si>
    <t xml:space="preserve">Total (Base + Risk) </t>
  </si>
  <si>
    <t>MITIGATED PERFORMANCE RESULTS</t>
  </si>
  <si>
    <t>$M/M-hr</t>
  </si>
  <si>
    <t>No. of Days</t>
  </si>
  <si>
    <t>M Veh-Hours/Day</t>
  </si>
  <si>
    <t>Project Schedule Performance (Base vs. Unmitigated)</t>
  </si>
  <si>
    <t>Base Project Schedule Performance</t>
  </si>
  <si>
    <t>Unmitigated Project Schedule Performance</t>
  </si>
  <si>
    <t>Implementation Needs of Risk Mitigation Actions</t>
  </si>
  <si>
    <t>Consequences of Risk Mitigation Actions</t>
  </si>
  <si>
    <t>Effectiveness of Risk Mitigation Actions</t>
  </si>
  <si>
    <t>Risk Mitigation Actions</t>
  </si>
  <si>
    <t>Effectiveness of Mitigation Actions</t>
  </si>
  <si>
    <t>Responsibility</t>
  </si>
  <si>
    <t>Schedule /Milestone</t>
  </si>
  <si>
    <t>Comments</t>
  </si>
  <si>
    <t>summary is populated with the latest data and charts</t>
  </si>
  <si>
    <r>
      <rPr>
        <b/>
        <u/>
        <sz val="18"/>
        <color theme="1"/>
        <rFont val="Times New Roman"/>
        <family val="1"/>
      </rPr>
      <t>Note</t>
    </r>
    <r>
      <rPr>
        <sz val="18"/>
        <color theme="1"/>
        <rFont val="Times New Roman"/>
        <family val="2"/>
      </rPr>
      <t xml:space="preserve">: Click on "Update Report" to ensure that this  </t>
    </r>
  </si>
  <si>
    <t>Risk Mitigation Label</t>
  </si>
  <si>
    <t>Percentage Mitigated, if implemented</t>
  </si>
  <si>
    <t xml:space="preserve">Risk Mitigation Consequences Performance </t>
  </si>
  <si>
    <t>Mean Severity (YOE $M)</t>
  </si>
  <si>
    <t>Action Selected</t>
  </si>
  <si>
    <t>Mitigated Project Schedule Performance</t>
  </si>
  <si>
    <t>Total (through Construction)</t>
  </si>
  <si>
    <t>Total (through Replacement)</t>
  </si>
  <si>
    <t>Total (Base + Implementation + Residual Risk)</t>
  </si>
  <si>
    <t>Unmitigated Project Schedule Performance (from step 6)</t>
  </si>
  <si>
    <t>Mean Cost Change (YOE $M)</t>
  </si>
  <si>
    <t>Mean Duration Change (YOE $M)</t>
  </si>
  <si>
    <t>Mean Disruption Change (YOE $M)</t>
  </si>
  <si>
    <t>Mean Change to Crit. Path (YOE $M)</t>
  </si>
  <si>
    <t>Mitigated Severity</t>
  </si>
  <si>
    <t>Unmitigated Severity</t>
  </si>
  <si>
    <t>LOCATION :</t>
  </si>
  <si>
    <t>Mitigated Project Cost, Duration, and Disruption Performance</t>
  </si>
  <si>
    <t>Project Schedule Performance (Unmitigated vs. Mitigated)</t>
  </si>
  <si>
    <t>Agency O&amp;M Costs (CY $M/yr)</t>
  </si>
  <si>
    <t>Disruption 
(Million-Hr/event)</t>
  </si>
  <si>
    <t>Total CY Cost ($M)</t>
  </si>
  <si>
    <t>Total YOE Cost ($M)</t>
  </si>
  <si>
    <t xml:space="preserve">Mean </t>
  </si>
  <si>
    <t>Probability</t>
  </si>
  <si>
    <t>Adjectival  (VL, L, M, H, VH)</t>
  </si>
  <si>
    <t xml:space="preserve">New </t>
  </si>
  <si>
    <t xml:space="preserve"> (Open to Traffic Date)</t>
  </si>
  <si>
    <t>NOTE: Risks and opportunities are sorted by total severity, though the order should be identical whether using raw severity or percent of total severity</t>
  </si>
  <si>
    <t>Total Disruption through OMR</t>
  </si>
  <si>
    <t>Unmitigated Project Cost, Duration, and Disruption Performance</t>
  </si>
  <si>
    <t>Analysis Step</t>
  </si>
  <si>
    <t xml:space="preserve">Lag A - Time  remaining from the finish of Environmental permitting to Lag B </t>
  </si>
  <si>
    <t>Lag B - Time remaining after completion of Environmental Permitting to finish of Procurement</t>
  </si>
  <si>
    <t>Lag C - Lag remaining from finish of Environmental permits to Lag D</t>
  </si>
  <si>
    <t xml:space="preserve">Lag D - Time remaining after the completion of Environmental Permitting to the completion of ROW/Utilities/RR </t>
  </si>
  <si>
    <t xml:space="preserve">Lag E - Time remaining to finish ROW/Utilities/RR after the ROW/Utilities/RR funding date </t>
  </si>
  <si>
    <t xml:space="preserve">Lag F - Time elapsed from the completion of ROW/Utilities/RR to start of Construction </t>
  </si>
  <si>
    <t xml:space="preserve">Lag G - Time elapsed after the start of Final Design to start of Construction </t>
  </si>
  <si>
    <t xml:space="preserve">Lag H - Time remaining after the finish of Final Design to finish of Construction </t>
  </si>
  <si>
    <t xml:space="preserve">Lag I - Time remaining after finish of ROW/UTL/RR to finish of Construction </t>
  </si>
  <si>
    <t xml:space="preserve">Lag J - Time remaining after finish of ROW/Utilities/RR to Lag K </t>
  </si>
  <si>
    <t xml:space="preserve">Lag K - Time remaining from finish of ROW/Utilities/RR to finish of Procurement </t>
  </si>
  <si>
    <t>Base Disruption through Construction</t>
  </si>
  <si>
    <t>Severity YOE ($M)</t>
  </si>
  <si>
    <t>Mean</t>
  </si>
  <si>
    <t>Severity YOE($M)</t>
  </si>
  <si>
    <t>Mitigated
Severity (%)</t>
  </si>
  <si>
    <t>Mitigated Severity %</t>
  </si>
  <si>
    <r>
      <rPr>
        <b/>
        <sz val="15"/>
        <color theme="1"/>
        <rFont val="Times New Roman"/>
        <family val="1"/>
      </rPr>
      <t>NOTE:</t>
    </r>
    <r>
      <rPr>
        <sz val="15"/>
        <color theme="1"/>
        <rFont val="Times New Roman"/>
        <family val="1"/>
      </rPr>
      <t xml:space="preserve"> The order of the risks here is similar to the order of the</t>
    </r>
  </si>
  <si>
    <t>risks selected for mitigation in Step 05- Unmitigated Risk Register</t>
  </si>
  <si>
    <t>Mitigated Mean Severity Value       (YOE $M)</t>
  </si>
  <si>
    <t>Percent of Total Mitigated Severity Value</t>
  </si>
  <si>
    <t>2 - Risk Identification</t>
  </si>
  <si>
    <t>4 - Unmit. Risk Assessment</t>
  </si>
  <si>
    <t>6 - Unmit. Project Performance</t>
  </si>
  <si>
    <t>7 - Unmit. Risk Ranking Plots</t>
  </si>
  <si>
    <t>5 - Unmit. Risk Register</t>
  </si>
  <si>
    <t>8 - Risk Mitigation Strategies</t>
  </si>
  <si>
    <t>9 - Mit. Strategies Register</t>
  </si>
  <si>
    <t>10 - Mit. Risk Register</t>
  </si>
  <si>
    <t>11 - Mit. Project Performance</t>
  </si>
  <si>
    <t>12 - Mit. Risk Ranking Plots</t>
  </si>
  <si>
    <t>13 - Summary Report</t>
  </si>
  <si>
    <t>Mean Severity</t>
  </si>
  <si>
    <t>YOE ($M)</t>
  </si>
  <si>
    <t>Implementation Effort</t>
  </si>
  <si>
    <t>Mitigated Risk Effort</t>
  </si>
  <si>
    <t>Numerical (%)</t>
  </si>
  <si>
    <t>ANALYSIS  - Select the "Analysis" button on the left to enter values in the "Analysis" portion of this sheet</t>
  </si>
  <si>
    <t>Federal Highway Administration</t>
  </si>
  <si>
    <t>Carlos F Figueroa</t>
  </si>
  <si>
    <t>QDOT District 1</t>
  </si>
  <si>
    <t>Luis Millan</t>
  </si>
  <si>
    <t>QDOT Example</t>
  </si>
  <si>
    <t>QDOT Example R09 Guidebook</t>
  </si>
  <si>
    <t>(through Operations, Maintenance, &amp; Replacement)</t>
  </si>
  <si>
    <t>Asset 1</t>
  </si>
  <si>
    <t>Asset 2</t>
  </si>
  <si>
    <t>PL-2</t>
  </si>
  <si>
    <t>Opposition to removing access to US-555 fro 12th St.</t>
  </si>
  <si>
    <t>PL-3</t>
  </si>
  <si>
    <t>Opposition to "splitting" alignment of SH-111 in the interchange area.</t>
  </si>
  <si>
    <t>PL-4</t>
  </si>
  <si>
    <t>Other stakeholder issues not captured separately.</t>
  </si>
  <si>
    <t>PL-5</t>
  </si>
  <si>
    <t>Project funding delayed or reduced.</t>
  </si>
  <si>
    <t>SC-1</t>
  </si>
  <si>
    <t xml:space="preserve">Change in East-West project limits. </t>
  </si>
  <si>
    <t>SC-2</t>
  </si>
  <si>
    <t xml:space="preserve">Change in North-South project limits. </t>
  </si>
  <si>
    <t>SC-3</t>
  </si>
  <si>
    <t xml:space="preserve">Additional local improvements required. </t>
  </si>
  <si>
    <t>SC-4</t>
  </si>
  <si>
    <t xml:space="preserve">Increased aestethetics for US-555/SH-111 interchange. </t>
  </si>
  <si>
    <t>SC-5</t>
  </si>
  <si>
    <t xml:space="preserve">Replace culvert over Wandering Creek. </t>
  </si>
  <si>
    <t>SC-6</t>
  </si>
  <si>
    <t>Provide new lighting throughout project.</t>
  </si>
  <si>
    <t>SC-7</t>
  </si>
  <si>
    <t xml:space="preserve">ITS added to this project. </t>
  </si>
  <si>
    <t>PD-1</t>
  </si>
  <si>
    <t>Shift alignment of US 555 at east end of project</t>
  </si>
  <si>
    <t>PD-2</t>
  </si>
  <si>
    <t xml:space="preserve">Split alignment of SH-111 at US-555 interchange. </t>
  </si>
  <si>
    <t>PD-3</t>
  </si>
  <si>
    <t>Change in configuration of SH 111 / US 555 interchange.</t>
  </si>
  <si>
    <t>PD-4</t>
  </si>
  <si>
    <t xml:space="preserve">Ground improvement required in interchange area. </t>
  </si>
  <si>
    <t>PD-5</t>
  </si>
  <si>
    <t xml:space="preserve">Shoulders required on US-555. </t>
  </si>
  <si>
    <t>PD-6</t>
  </si>
  <si>
    <t>Shoulders required on SH-111.</t>
  </si>
  <si>
    <t>PD-7</t>
  </si>
  <si>
    <t>Additional cost for signalized intersections.</t>
  </si>
  <si>
    <t>PD-8</t>
  </si>
  <si>
    <t>Change in pavement section and/or type.</t>
  </si>
  <si>
    <t>PD-9</t>
  </si>
  <si>
    <t>Rehabilitate instead of reconstruct existing roadway (e.g., overlay instead).</t>
  </si>
  <si>
    <t>PD-10</t>
  </si>
  <si>
    <t>Change in stormwater design standards.</t>
  </si>
  <si>
    <t>PD-11</t>
  </si>
  <si>
    <t>Cannot use City sewer system for project runoff (or City charges for use).</t>
  </si>
  <si>
    <t>PD-12</t>
  </si>
  <si>
    <t>Structures impacted by Main Street realignment are eligible for Historic Register.</t>
  </si>
  <si>
    <t>PD-13</t>
  </si>
  <si>
    <t>Change in environmental documentation.</t>
  </si>
  <si>
    <t>PD-14</t>
  </si>
  <si>
    <t>Delays completing environmental documentation.</t>
  </si>
  <si>
    <t>PD-15</t>
  </si>
  <si>
    <t>Encounter unanticipated contamination in interchange area.</t>
  </si>
  <si>
    <t>PD-16</t>
  </si>
  <si>
    <t>Additional wetland mitigation required for planned alignment.</t>
  </si>
  <si>
    <t>EP-1</t>
  </si>
  <si>
    <t>Challenge to environmental determination or permits</t>
  </si>
  <si>
    <t>EP-2</t>
  </si>
  <si>
    <t>Delay obtaining the 404 permit</t>
  </si>
  <si>
    <t>RR-1</t>
  </si>
  <si>
    <t>Uncertainty in ROW inflation rate</t>
  </si>
  <si>
    <t>RR-2</t>
  </si>
  <si>
    <t>Accelerating pace of development in interchange area</t>
  </si>
  <si>
    <t>RR-3</t>
  </si>
  <si>
    <t>Unwilling sellers</t>
  </si>
  <si>
    <t>RR-4</t>
  </si>
  <si>
    <t>Additional relocation or demolition required</t>
  </si>
  <si>
    <t>RR-5</t>
  </si>
  <si>
    <t>Additional ROW required for planned project</t>
  </si>
  <si>
    <t>RR-6</t>
  </si>
  <si>
    <t>Other delays to ROW planning</t>
  </si>
  <si>
    <t>RR-7</t>
  </si>
  <si>
    <t>Telecom utility wants a cost-sharing agreement</t>
  </si>
  <si>
    <t>RR-8</t>
  </si>
  <si>
    <t>QDOT helps City pay for water and sewer-line relocation</t>
  </si>
  <si>
    <t>RR-9</t>
  </si>
  <si>
    <t>Other utility relocations not completed on time</t>
  </si>
  <si>
    <t>RR-10</t>
  </si>
  <si>
    <t>Damage existing utility or encounter unanticipated utility during construction</t>
  </si>
  <si>
    <t>PR-1</t>
  </si>
  <si>
    <t>Uncertainty in construction-cost inflation rate</t>
  </si>
  <si>
    <t>PR-2</t>
  </si>
  <si>
    <t>Uncertain Design/Build contracting market conditions at time of bid</t>
  </si>
  <si>
    <t>PR-3</t>
  </si>
  <si>
    <t>Material-supply issues</t>
  </si>
  <si>
    <t>PR-4</t>
  </si>
  <si>
    <t>Change in project delivery method</t>
  </si>
  <si>
    <t>PR-5</t>
  </si>
  <si>
    <t>Accelerate pre-construction activities to reach NTP sooner</t>
  </si>
  <si>
    <t>PR-6</t>
  </si>
  <si>
    <t>Use incentives to accelerate D/B construction</t>
  </si>
  <si>
    <t>PR-7</t>
  </si>
  <si>
    <t>Issues with D/B design or submittals</t>
  </si>
  <si>
    <t>PR-8</t>
  </si>
  <si>
    <t>Other problems with D/B contract procurement</t>
  </si>
  <si>
    <t>CR-1</t>
  </si>
  <si>
    <t>D/B construction phasing significantly different than assumed</t>
  </si>
  <si>
    <t>CR-2</t>
  </si>
  <si>
    <t>Additional Maintenance of Traffic required</t>
  </si>
  <si>
    <t>CR-3</t>
  </si>
  <si>
    <t>Problems with planned accelerated bridge construction (ABC) technique</t>
  </si>
  <si>
    <t>CR-4</t>
  </si>
  <si>
    <t>Unable to construct interchange embankments as rapidly as assumed</t>
  </si>
  <si>
    <t>CR-5</t>
  </si>
  <si>
    <t>Difficult foundation installation</t>
  </si>
  <si>
    <t>CR-6</t>
  </si>
  <si>
    <t>Severe weather event significantly impacts construction</t>
  </si>
  <si>
    <t>CR-7</t>
  </si>
  <si>
    <t xml:space="preserve">Colder-than-usual winter </t>
  </si>
  <si>
    <t>CR-8</t>
  </si>
  <si>
    <t>Significant accident during construction</t>
  </si>
  <si>
    <t>CR-9</t>
  </si>
  <si>
    <t>Limited construction staging area in vicinity of interchange</t>
  </si>
  <si>
    <t>CR-10</t>
  </si>
  <si>
    <t>Fish window in Wandering Creek</t>
  </si>
  <si>
    <t>CR-11</t>
  </si>
  <si>
    <t>Non-compliance with permits during construction</t>
  </si>
  <si>
    <t>CR-12</t>
  </si>
  <si>
    <t>Extended overheads as a function of project delays</t>
  </si>
  <si>
    <t>No Impact</t>
  </si>
  <si>
    <t>SC-6_1</t>
  </si>
  <si>
    <t>Do Nothing</t>
  </si>
  <si>
    <t>1.05062</t>
  </si>
  <si>
    <t>0</t>
  </si>
  <si>
    <t>SC-6_2</t>
  </si>
  <si>
    <t>Negotiate cost sharing agreement with the city</t>
  </si>
  <si>
    <t>No Cost</t>
  </si>
  <si>
    <t>SC-6_3</t>
  </si>
  <si>
    <t>SC-6_4</t>
  </si>
  <si>
    <t>SC-6_5</t>
  </si>
  <si>
    <t>1.05</t>
  </si>
  <si>
    <t>RR-3_1</t>
  </si>
  <si>
    <t>RR-3_2</t>
  </si>
  <si>
    <t>Make reasonable early offer</t>
  </si>
  <si>
    <t>RR-3_3</t>
  </si>
  <si>
    <t>RR-3_4</t>
  </si>
  <si>
    <t>RR-3_5</t>
  </si>
  <si>
    <t>CR-2_1</t>
  </si>
  <si>
    <t>0.35</t>
  </si>
  <si>
    <t>0.125</t>
  </si>
  <si>
    <t>0.05</t>
  </si>
  <si>
    <t>CR-2_2</t>
  </si>
  <si>
    <t>Reduce traffic demand during closures</t>
  </si>
  <si>
    <t>CR-2_3</t>
  </si>
  <si>
    <t>CR-2_4</t>
  </si>
  <si>
    <t>CR-2_5</t>
  </si>
  <si>
    <t>RR-2_1</t>
  </si>
  <si>
    <t>2.5</t>
  </si>
  <si>
    <t>RR-2_2</t>
  </si>
  <si>
    <t>Coordinate with City - stop issuing permits for new developments</t>
  </si>
  <si>
    <t>RR-2_3</t>
  </si>
  <si>
    <t>RR-2_4</t>
  </si>
  <si>
    <t>RR-2_5</t>
  </si>
  <si>
    <t>PD-11_1</t>
  </si>
  <si>
    <t>0.625</t>
  </si>
  <si>
    <t>PD-11_2</t>
  </si>
  <si>
    <t>Same action as RR8 (affects RR8 and PD11)</t>
  </si>
  <si>
    <t>PD-11_3</t>
  </si>
  <si>
    <t>PD-11_4</t>
  </si>
  <si>
    <t>PD-11_5</t>
  </si>
  <si>
    <t>RR-8_1</t>
  </si>
  <si>
    <t>RR-8_2</t>
  </si>
  <si>
    <t>Decide to help city pay for water and sewer line relocation</t>
  </si>
  <si>
    <t>RR-8_3</t>
  </si>
  <si>
    <t>RR-8_4</t>
  </si>
  <si>
    <t>RR-8_5</t>
  </si>
  <si>
    <t>CR-4_1</t>
  </si>
  <si>
    <t>CR-4_2</t>
  </si>
  <si>
    <t>Conduct additional investigations and analysis to develop at techniques</t>
  </si>
  <si>
    <t>CR-4_3</t>
  </si>
  <si>
    <t>CR-4_4</t>
  </si>
  <si>
    <t>CR-4_5</t>
  </si>
  <si>
    <t>CR-3_1</t>
  </si>
  <si>
    <t>CR-3_2</t>
  </si>
  <si>
    <t>Pre-qualify contractors + require development of ABC technique</t>
  </si>
  <si>
    <t>CR-3_3</t>
  </si>
  <si>
    <t>CR-3_4</t>
  </si>
  <si>
    <t>CR-3_5</t>
  </si>
  <si>
    <t>Project Director</t>
  </si>
  <si>
    <t>Midway thru prelim design</t>
  </si>
  <si>
    <t>Project Engineer</t>
  </si>
  <si>
    <t>Midway thru ROW/Util/RR</t>
  </si>
  <si>
    <t>Midway thru final design</t>
  </si>
  <si>
    <t>Disruption
(M-hrs)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</si>
</sst>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_);[Red]\(&quot;$&quot;#,##0.00\)"/>
    <numFmt numFmtId="164" formatCode="0.0"/>
    <numFmt numFmtId="165" formatCode="0.000"/>
    <numFmt numFmtId="166" formatCode="0.0%"/>
  </numFmts>
  <fonts count="50" x14ac:knownFonts="1">
    <font>
      <sz val="11"/>
      <color theme="1"/>
      <name val="Times New Roman"/>
      <family val="2"/>
    </font>
    <font>
      <b/>
      <sz val="11"/>
      <color theme="1"/>
      <name val="Times New Roman"/>
      <family val="1"/>
    </font>
    <font>
      <sz val="11"/>
      <color theme="1"/>
      <name val="Times New Roman"/>
      <family val="2"/>
    </font>
    <font>
      <b/>
      <sz val="11"/>
      <color theme="0"/>
      <name val="Times New Roman"/>
      <family val="2"/>
    </font>
    <font>
      <b/>
      <sz val="11"/>
      <color theme="0"/>
      <name val="Times New Roman"/>
      <family val="1"/>
    </font>
    <font>
      <sz val="11"/>
      <color rgb="FF000000"/>
      <name val="Times New Roman"/>
      <family val="1"/>
    </font>
    <font>
      <sz val="11"/>
      <color theme="0"/>
      <name val="Calibri"/>
      <family val="2"/>
      <scheme val="minor"/>
    </font>
    <font>
      <b/>
      <sz val="12"/>
      <color theme="1"/>
      <name val="Times New Roman"/>
      <family val="1"/>
    </font>
    <font>
      <sz val="11"/>
      <color theme="0"/>
      <name val="Times New Roman"/>
      <family val="1"/>
    </font>
    <font>
      <sz val="22"/>
      <color theme="0"/>
      <name val="Times New Roman"/>
      <family val="2"/>
    </font>
    <font>
      <b/>
      <sz val="22"/>
      <color theme="0"/>
      <name val="Times New Roman"/>
      <family val="1"/>
    </font>
    <font>
      <sz val="12"/>
      <color theme="1"/>
      <name val="Arial"/>
      <family val="2"/>
    </font>
    <font>
      <sz val="12"/>
      <color rgb="FF000000"/>
      <name val="Arial"/>
      <family val="2"/>
    </font>
    <font>
      <b/>
      <sz val="28"/>
      <color theme="1"/>
      <name val="Arial"/>
      <family val="2"/>
    </font>
    <font>
      <sz val="16"/>
      <color rgb="FF000000"/>
      <name val="Arial"/>
      <family val="2"/>
    </font>
    <font>
      <b/>
      <sz val="14"/>
      <color theme="0"/>
      <name val="Arial"/>
      <family val="2"/>
    </font>
    <font>
      <sz val="11"/>
      <color theme="1"/>
      <name val="Arial"/>
      <family val="2"/>
    </font>
    <font>
      <b/>
      <sz val="11"/>
      <color theme="1"/>
      <name val="Arial"/>
      <family val="2"/>
    </font>
    <font>
      <sz val="14"/>
      <color rgb="FF000000"/>
      <name val="Arial"/>
      <family val="2"/>
    </font>
    <font>
      <sz val="14"/>
      <color theme="1"/>
      <name val="Arial"/>
      <family val="2"/>
    </font>
    <font>
      <b/>
      <sz val="14"/>
      <color theme="1"/>
      <name val="Arial"/>
      <family val="2"/>
    </font>
    <font>
      <b/>
      <sz val="16"/>
      <color theme="1"/>
      <name val="Arial"/>
      <family val="2"/>
    </font>
    <font>
      <b/>
      <sz val="14"/>
      <color rgb="FFFFFFFF"/>
      <name val="Arial"/>
      <family val="2"/>
    </font>
    <font>
      <b/>
      <sz val="16"/>
      <color theme="0"/>
      <name val="Arial"/>
      <family val="2"/>
    </font>
    <font>
      <sz val="16"/>
      <color theme="1"/>
      <name val="Arial"/>
      <family val="2"/>
    </font>
    <font>
      <b/>
      <u/>
      <sz val="14"/>
      <color rgb="FF000000"/>
      <name val="Arial"/>
      <family val="2"/>
    </font>
    <font>
      <b/>
      <u/>
      <sz val="14"/>
      <color rgb="FF000000"/>
      <name val="Calibri Light"/>
      <family val="2"/>
    </font>
    <font>
      <b/>
      <u/>
      <sz val="16"/>
      <color rgb="FF000000"/>
      <name val="Arial"/>
      <family val="2"/>
    </font>
    <font>
      <sz val="11"/>
      <name val="Arial"/>
      <family val="2"/>
    </font>
    <font>
      <sz val="11"/>
      <color theme="0"/>
      <name val="Times New Roman"/>
      <family val="2"/>
    </font>
    <font>
      <sz val="18"/>
      <color theme="1"/>
      <name val="Times New Roman"/>
      <family val="2"/>
    </font>
    <font>
      <b/>
      <u/>
      <sz val="18"/>
      <color theme="1"/>
      <name val="Times New Roman"/>
      <family val="1"/>
    </font>
    <font>
      <sz val="18"/>
      <color theme="1"/>
      <name val="Times New Roman"/>
      <family val="1"/>
    </font>
    <font>
      <sz val="11"/>
      <color theme="0"/>
      <name val="Arial"/>
      <family val="2"/>
    </font>
    <font>
      <sz val="15"/>
      <color theme="1"/>
      <name val="Times New Roman"/>
      <family val="1"/>
    </font>
    <font>
      <b/>
      <sz val="15"/>
      <color theme="1"/>
      <name val="Times New Roman"/>
      <family val="1"/>
    </font>
    <font>
      <sz val="11"/>
      <color rgb="FFFFFFFF"/>
      <name val="Arial"/>
      <family val="2"/>
    </font>
    <font>
      <sz val="14"/>
      <color theme="1"/>
      <name val="Times New Roman"/>
      <family val="2"/>
    </font>
    <font>
      <sz val="14"/>
      <name val="Arial"/>
      <family val="2"/>
    </font>
    <font>
      <b/>
      <sz val="28"/>
      <name val="Arial"/>
      <family val="2"/>
    </font>
    <font>
      <b/>
      <sz val="14"/>
      <name val="Arial"/>
      <family val="2"/>
    </font>
    <font>
      <sz val="22"/>
      <name val="Arial"/>
      <family val="2"/>
    </font>
    <font>
      <b/>
      <sz val="11"/>
      <name val="Times New Roman"/>
      <family val="2"/>
    </font>
    <font>
      <b/>
      <sz val="11"/>
      <name val="Times New Roman"/>
      <family val="1"/>
    </font>
    <font>
      <b/>
      <sz val="16"/>
      <name val="Arial"/>
      <family val="2"/>
    </font>
    <font>
      <b/>
      <sz val="26"/>
      <name val="Arial"/>
      <family val="2"/>
    </font>
    <font>
      <sz val="11"/>
      <color theme="1" tint="4.9989318521683403E-2"/>
      <name val="Arial"/>
      <family val="2"/>
    </font>
    <font>
      <b/>
      <sz val="11"/>
      <color theme="1" tint="4.9989318521683403E-2"/>
      <name val="Arial"/>
      <family val="2"/>
    </font>
    <font>
      <b/>
      <sz val="12"/>
      <color theme="1"/>
      <name val="Arial"/>
      <family val="2"/>
    </font>
    <font>
      <b/>
      <sz val="12"/>
      <name val="Arial"/>
      <family val="2"/>
    </font>
  </fonts>
  <fills count="19">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9"/>
        <bgColor indexed="64"/>
      </patternFill>
    </fill>
    <fill>
      <patternFill patternType="solid">
        <fgColor theme="9" tint="0.79998168889431442"/>
        <bgColor indexed="64"/>
      </patternFill>
    </fill>
    <fill>
      <patternFill patternType="solid">
        <fgColor theme="9"/>
      </patternFill>
    </fill>
    <fill>
      <patternFill patternType="solid">
        <fgColor theme="9"/>
        <bgColor theme="9"/>
      </patternFill>
    </fill>
    <fill>
      <patternFill patternType="solid">
        <fgColor rgb="FF70AD47"/>
        <bgColor indexed="64"/>
      </patternFill>
    </fill>
    <fill>
      <patternFill patternType="solid">
        <fgColor rgb="FF000000"/>
        <bgColor indexed="64"/>
      </patternFill>
    </fill>
    <fill>
      <patternFill patternType="solid">
        <fgColor rgb="FFE2EFDA"/>
        <bgColor indexed="64"/>
      </patternFill>
    </fill>
    <fill>
      <patternFill patternType="solid">
        <fgColor rgb="FF70AD47"/>
        <bgColor theme="9"/>
      </patternFill>
    </fill>
    <fill>
      <patternFill patternType="solid">
        <fgColor theme="4"/>
        <bgColor indexed="64"/>
      </patternFill>
    </fill>
    <fill>
      <patternFill patternType="solid">
        <fgColor rgb="FF5B9BD5"/>
        <bgColor indexed="64"/>
      </patternFill>
    </fill>
    <fill>
      <patternFill patternType="solid">
        <fgColor rgb="FFFFFF64"/>
        <bgColor indexed="64"/>
      </patternFill>
    </fill>
    <fill>
      <patternFill patternType="solid">
        <fgColor rgb="FFD9D9D9"/>
        <bgColor indexed="64"/>
      </patternFill>
    </fill>
    <fill>
      <patternFill patternType="solid">
        <fgColor rgb="FFFFFF64"/>
        <bgColor theme="9" tint="0.79998168889431442"/>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style="thin">
        <color auto="1"/>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theme="1"/>
      </left>
      <right style="thin">
        <color theme="1"/>
      </right>
      <top style="thin">
        <color theme="1"/>
      </top>
      <bottom style="thin">
        <color theme="1"/>
      </bottom>
      <diagonal/>
    </border>
    <border>
      <left style="medium">
        <color theme="1"/>
      </left>
      <right style="medium">
        <color theme="1"/>
      </right>
      <top style="medium">
        <color theme="1"/>
      </top>
      <bottom style="medium">
        <color theme="1"/>
      </bottom>
      <diagonal/>
    </border>
    <border>
      <left style="medium">
        <color indexed="64"/>
      </left>
      <right/>
      <top style="medium">
        <color theme="1"/>
      </top>
      <bottom style="medium">
        <color indexed="64"/>
      </bottom>
      <diagonal/>
    </border>
    <border>
      <left/>
      <right style="medium">
        <color theme="1"/>
      </right>
      <top style="medium">
        <color theme="1"/>
      </top>
      <bottom style="medium">
        <color theme="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style="medium">
        <color theme="1"/>
      </left>
      <right style="medium">
        <color theme="1"/>
      </right>
      <top/>
      <bottom style="medium">
        <color theme="1"/>
      </bottom>
      <diagonal/>
    </border>
    <border>
      <left style="medium">
        <color indexed="64"/>
      </left>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style="medium">
        <color indexed="64"/>
      </left>
      <right style="medium">
        <color indexed="64"/>
      </right>
      <top style="medium">
        <color indexed="64"/>
      </top>
      <bottom style="thin">
        <color rgb="FF3F3F3F"/>
      </bottom>
      <diagonal/>
    </border>
    <border>
      <left style="medium">
        <color indexed="64"/>
      </left>
      <right style="medium">
        <color indexed="64"/>
      </right>
      <top style="thin">
        <color rgb="FF3F3F3F"/>
      </top>
      <bottom style="thin">
        <color rgb="FF3F3F3F"/>
      </bottom>
      <diagonal/>
    </border>
    <border>
      <left/>
      <right/>
      <top/>
      <bottom style="medium">
        <color theme="1"/>
      </bottom>
      <diagonal/>
    </border>
    <border>
      <left/>
      <right style="medium">
        <color theme="1"/>
      </right>
      <top/>
      <bottom style="medium">
        <color theme="1"/>
      </bottom>
      <diagonal/>
    </border>
    <border>
      <left style="thin">
        <color theme="1"/>
      </left>
      <right style="medium">
        <color indexed="64"/>
      </right>
      <top style="thin">
        <color theme="1"/>
      </top>
      <bottom style="thin">
        <color theme="1"/>
      </bottom>
      <diagonal/>
    </border>
    <border>
      <left/>
      <right style="medium">
        <color indexed="64"/>
      </right>
      <top style="thin">
        <color theme="1"/>
      </top>
      <bottom style="medium">
        <color indexed="64"/>
      </bottom>
      <diagonal/>
    </border>
    <border>
      <left style="medium">
        <color indexed="64"/>
      </left>
      <right style="medium">
        <color indexed="64"/>
      </right>
      <top style="thin">
        <color theme="1"/>
      </top>
      <bottom style="medium">
        <color indexed="64"/>
      </bottom>
      <diagonal/>
    </border>
    <border>
      <left style="medium">
        <color theme="1"/>
      </left>
      <right/>
      <top/>
      <bottom style="medium">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medium">
        <color indexed="64"/>
      </right>
      <top style="thin">
        <color indexed="64"/>
      </top>
      <bottom style="thin">
        <color rgb="FF3F3F3F"/>
      </bottom>
      <diagonal/>
    </border>
    <border>
      <left/>
      <right style="thin">
        <color rgb="FF3F3F3F"/>
      </right>
      <top style="thin">
        <color rgb="FF3F3F3F"/>
      </top>
      <bottom style="thin">
        <color rgb="FF3F3F3F"/>
      </bottom>
      <diagonal/>
    </border>
    <border>
      <left style="thin">
        <color rgb="FF3F3F3F"/>
      </left>
      <right style="medium">
        <color indexed="64"/>
      </right>
      <top style="thin">
        <color rgb="FF3F3F3F"/>
      </top>
      <bottom style="thin">
        <color rgb="FF3F3F3F"/>
      </bottom>
      <diagonal/>
    </border>
    <border>
      <left style="thin">
        <color rgb="FF3F3F3F"/>
      </left>
      <right style="medium">
        <color indexed="64"/>
      </right>
      <top style="thin">
        <color rgb="FF3F3F3F"/>
      </top>
      <bottom style="medium">
        <color theme="1"/>
      </bottom>
      <diagonal/>
    </border>
    <border>
      <left style="thin">
        <color auto="1"/>
      </left>
      <right style="thin">
        <color auto="1"/>
      </right>
      <top style="thin">
        <color rgb="FF3F3F3F"/>
      </top>
      <bottom style="thin">
        <color rgb="FF3F3F3F"/>
      </bottom>
      <diagonal/>
    </border>
    <border>
      <left style="thin">
        <color rgb="FF3F3F3F"/>
      </left>
      <right style="thin">
        <color rgb="FF3F3F3F"/>
      </right>
      <top style="thin">
        <color rgb="FF3F3F3F"/>
      </top>
      <bottom style="medium">
        <color indexed="64"/>
      </bottom>
      <diagonal/>
    </border>
    <border>
      <left style="thin">
        <color rgb="FF3F3F3F"/>
      </left>
      <right style="medium">
        <color indexed="64"/>
      </right>
      <top style="medium">
        <color indexed="64"/>
      </top>
      <bottom style="thin">
        <color rgb="FF3F3F3F"/>
      </bottom>
      <diagonal/>
    </border>
    <border>
      <left style="medium">
        <color indexed="64"/>
      </left>
      <right style="medium">
        <color indexed="64"/>
      </right>
      <top style="thin">
        <color rgb="FF3F3F3F"/>
      </top>
      <bottom style="thin">
        <color indexed="64"/>
      </bottom>
      <diagonal/>
    </border>
    <border>
      <left style="thin">
        <color rgb="FF3F3F3F"/>
      </left>
      <right style="medium">
        <color indexed="64"/>
      </right>
      <top style="thin">
        <color rgb="FF3F3F3F"/>
      </top>
      <bottom style="thin">
        <color indexed="64"/>
      </bottom>
      <diagonal/>
    </border>
    <border>
      <left style="medium">
        <color indexed="64"/>
      </left>
      <right style="medium">
        <color indexed="64"/>
      </right>
      <top style="thin">
        <color indexed="64"/>
      </top>
      <bottom style="medium">
        <color theme="1"/>
      </bottom>
      <diagonal/>
    </border>
    <border>
      <left style="thin">
        <color rgb="FF3F3F3F"/>
      </left>
      <right style="medium">
        <color indexed="64"/>
      </right>
      <top style="thin">
        <color indexed="64"/>
      </top>
      <bottom style="medium">
        <color theme="1"/>
      </bottom>
      <diagonal/>
    </border>
    <border>
      <left style="medium">
        <color indexed="64"/>
      </left>
      <right style="thin">
        <color rgb="FF3F3F3F"/>
      </right>
      <top style="thin">
        <color rgb="FF3F3F3F"/>
      </top>
      <bottom style="medium">
        <color indexed="64"/>
      </bottom>
      <diagonal/>
    </border>
  </borders>
  <cellStyleXfs count="13">
    <xf numFmtId="0" fontId="0" fillId="0" borderId="0"/>
    <xf numFmtId="9" fontId="2" fillId="0" borderId="0" applyFont="0" applyFill="0" applyBorder="0" applyAlignment="0" applyProtection="0"/>
    <xf numFmtId="0" fontId="6" fillId="8" borderId="0" applyNumberFormat="0" applyBorder="0" applyAlignment="0" applyProtection="0"/>
    <xf numFmtId="0" fontId="11" fillId="16" borderId="71" applyNumberFormat="0">
      <alignment vertical="center"/>
      <protection locked="0"/>
    </xf>
    <xf numFmtId="0" fontId="11" fillId="16" borderId="71" applyNumberFormat="0">
      <alignment vertical="center"/>
    </xf>
    <xf numFmtId="0" fontId="39" fillId="10" borderId="0" applyNumberFormat="0" applyProtection="0">
      <alignment vertical="center"/>
    </xf>
    <xf numFmtId="0" fontId="45" fillId="12" borderId="0" applyNumberFormat="0" applyProtection="0">
      <alignment vertical="center"/>
    </xf>
    <xf numFmtId="0" fontId="11" fillId="17" borderId="72" applyNumberFormat="0">
      <alignment vertical="center" wrapText="1"/>
    </xf>
    <xf numFmtId="0" fontId="48" fillId="10" borderId="24" applyNumberFormat="0">
      <alignment vertical="center" wrapText="1"/>
    </xf>
    <xf numFmtId="0" fontId="11" fillId="15" borderId="73" applyNumberFormat="0">
      <alignment vertical="center"/>
    </xf>
    <xf numFmtId="0" fontId="11" fillId="12" borderId="0" applyNumberFormat="0" applyBorder="0">
      <alignment vertical="center"/>
    </xf>
    <xf numFmtId="0" fontId="48" fillId="15" borderId="74">
      <alignment vertical="center"/>
    </xf>
    <xf numFmtId="2" fontId="48" fillId="17" borderId="74">
      <alignment vertical="center"/>
    </xf>
  </cellStyleXfs>
  <cellXfs count="853">
    <xf numFmtId="0" fontId="0" fillId="0" borderId="0" xfId="0"/>
    <xf numFmtId="0" fontId="0" fillId="0" borderId="0" xfId="0" applyBorder="1"/>
    <xf numFmtId="0" fontId="0" fillId="0" borderId="0" xfId="0" applyFill="1"/>
    <xf numFmtId="0" fontId="0" fillId="0" borderId="0" xfId="0" applyAlignment="1">
      <alignment wrapText="1"/>
    </xf>
    <xf numFmtId="0" fontId="0" fillId="0" borderId="0" xfId="0" applyFill="1" applyBorder="1"/>
    <xf numFmtId="14" fontId="0" fillId="0" borderId="0" xfId="0" applyNumberFormat="1"/>
    <xf numFmtId="0" fontId="0" fillId="0" borderId="0" xfId="0" applyAlignment="1"/>
    <xf numFmtId="0" fontId="0" fillId="0" borderId="0" xfId="0" applyAlignment="1">
      <alignment vertical="center"/>
    </xf>
    <xf numFmtId="0" fontId="0" fillId="0" borderId="0" xfId="0" applyNumberFormat="1"/>
    <xf numFmtId="0" fontId="0" fillId="0" borderId="0" xfId="0" applyProtection="1"/>
    <xf numFmtId="0" fontId="1" fillId="0" borderId="0" xfId="0" applyFont="1" applyBorder="1" applyAlignment="1"/>
    <xf numFmtId="0" fontId="0" fillId="0" borderId="0" xfId="0" applyAlignment="1" applyProtection="1">
      <alignment wrapText="1"/>
    </xf>
    <xf numFmtId="0" fontId="0" fillId="12" borderId="12" xfId="0" applyFill="1" applyBorder="1"/>
    <xf numFmtId="0" fontId="0" fillId="12" borderId="0" xfId="0" applyFill="1" applyBorder="1"/>
    <xf numFmtId="0" fontId="0" fillId="12" borderId="23" xfId="0" applyFill="1" applyBorder="1"/>
    <xf numFmtId="0" fontId="0" fillId="12" borderId="21" xfId="0" applyFill="1" applyBorder="1"/>
    <xf numFmtId="0" fontId="0" fillId="12" borderId="7" xfId="0" applyFill="1" applyBorder="1"/>
    <xf numFmtId="0" fontId="1" fillId="0" borderId="0" xfId="0" applyFont="1" applyAlignment="1"/>
    <xf numFmtId="0" fontId="0" fillId="0" borderId="0" xfId="0" applyAlignment="1">
      <alignment vertical="top"/>
    </xf>
    <xf numFmtId="0" fontId="0" fillId="7" borderId="1" xfId="0" applyFill="1" applyBorder="1" applyAlignment="1">
      <alignment horizontal="center" vertical="top" wrapText="1"/>
    </xf>
    <xf numFmtId="0" fontId="0" fillId="7" borderId="1" xfId="0" applyFill="1" applyBorder="1" applyAlignment="1">
      <alignment horizontal="left" vertical="top" wrapText="1"/>
    </xf>
    <xf numFmtId="0" fontId="0" fillId="0" borderId="1" xfId="0" applyBorder="1" applyAlignment="1">
      <alignment horizontal="center" vertical="top" wrapText="1"/>
    </xf>
    <xf numFmtId="0" fontId="0" fillId="0" borderId="1" xfId="0" applyBorder="1" applyAlignment="1">
      <alignment vertical="top" wrapText="1"/>
    </xf>
    <xf numFmtId="0" fontId="0" fillId="0" borderId="1" xfId="0" applyBorder="1" applyAlignment="1">
      <alignment horizontal="left" vertical="top" wrapText="1"/>
    </xf>
    <xf numFmtId="0" fontId="0" fillId="7" borderId="1" xfId="0" applyFill="1" applyBorder="1" applyAlignment="1">
      <alignment vertical="top" wrapText="1"/>
    </xf>
    <xf numFmtId="0" fontId="0" fillId="0" borderId="0" xfId="0" applyAlignment="1">
      <alignment vertical="top" wrapText="1"/>
    </xf>
    <xf numFmtId="0" fontId="0" fillId="0" borderId="0" xfId="0" applyAlignment="1" applyProtection="1">
      <alignment vertical="top"/>
    </xf>
    <xf numFmtId="0" fontId="7" fillId="0" borderId="0" xfId="0" applyFont="1" applyAlignment="1">
      <alignment vertical="top"/>
    </xf>
    <xf numFmtId="0" fontId="4" fillId="0" borderId="0" xfId="0" applyFont="1" applyFill="1" applyAlignment="1"/>
    <xf numFmtId="0" fontId="0" fillId="0" borderId="1" xfId="0" applyBorder="1" applyAlignment="1">
      <alignment horizontal="center" vertical="top"/>
    </xf>
    <xf numFmtId="0" fontId="8" fillId="0" borderId="0" xfId="0" applyFont="1" applyFill="1" applyAlignment="1">
      <alignment horizontal="center"/>
    </xf>
    <xf numFmtId="0" fontId="0" fillId="0" borderId="1" xfId="0" applyBorder="1" applyAlignment="1" applyProtection="1">
      <alignment horizontal="left" vertical="top"/>
      <protection locked="0"/>
    </xf>
    <xf numFmtId="0" fontId="0" fillId="0" borderId="1" xfId="0" applyBorder="1" applyAlignment="1" applyProtection="1">
      <alignment horizontal="left" vertical="top" wrapText="1"/>
      <protection locked="0"/>
    </xf>
    <xf numFmtId="164" fontId="0" fillId="7" borderId="1" xfId="1" applyNumberFormat="1" applyFont="1" applyFill="1" applyBorder="1" applyAlignment="1">
      <alignment horizontal="right" vertical="top" wrapText="1"/>
    </xf>
    <xf numFmtId="166" fontId="0" fillId="7" borderId="1" xfId="1" applyNumberFormat="1" applyFont="1" applyFill="1" applyBorder="1" applyAlignment="1">
      <alignment horizontal="right" vertical="top" wrapText="1"/>
    </xf>
    <xf numFmtId="0" fontId="0" fillId="7" borderId="1" xfId="0" applyFill="1" applyBorder="1" applyAlignment="1">
      <alignment horizontal="right" vertical="top" wrapText="1"/>
    </xf>
    <xf numFmtId="164" fontId="0" fillId="0" borderId="1" xfId="0" applyNumberFormat="1" applyBorder="1" applyAlignment="1">
      <alignment horizontal="right" vertical="top" wrapText="1"/>
    </xf>
    <xf numFmtId="166" fontId="0" fillId="0" borderId="1" xfId="1" applyNumberFormat="1" applyFont="1" applyBorder="1" applyAlignment="1">
      <alignment horizontal="right" vertical="top" wrapText="1"/>
    </xf>
    <xf numFmtId="0" fontId="0" fillId="0" borderId="1" xfId="0" applyBorder="1" applyAlignment="1">
      <alignment horizontal="right" vertical="top" wrapText="1"/>
    </xf>
    <xf numFmtId="164" fontId="0" fillId="7" borderId="1" xfId="0" applyNumberFormat="1" applyFill="1" applyBorder="1" applyAlignment="1">
      <alignment horizontal="right" vertical="top" wrapText="1"/>
    </xf>
    <xf numFmtId="0" fontId="0" fillId="7" borderId="1" xfId="1" applyNumberFormat="1" applyFont="1" applyFill="1" applyBorder="1" applyAlignment="1">
      <alignment horizontal="right" vertical="top" wrapText="1"/>
    </xf>
    <xf numFmtId="2" fontId="0" fillId="7" borderId="1" xfId="0" applyNumberFormat="1" applyFill="1" applyBorder="1" applyAlignment="1">
      <alignment horizontal="right" vertical="top" wrapText="1"/>
    </xf>
    <xf numFmtId="2" fontId="0" fillId="0" borderId="1" xfId="0" applyNumberFormat="1" applyBorder="1" applyAlignment="1">
      <alignment horizontal="right" vertical="top" wrapText="1"/>
    </xf>
    <xf numFmtId="0" fontId="0" fillId="7" borderId="1" xfId="0" applyFill="1" applyBorder="1" applyAlignment="1">
      <alignment horizontal="center" vertical="top"/>
    </xf>
    <xf numFmtId="0" fontId="0" fillId="7" borderId="1" xfId="0" applyFill="1" applyBorder="1" applyAlignment="1" applyProtection="1">
      <alignment horizontal="left" vertical="top"/>
      <protection locked="0"/>
    </xf>
    <xf numFmtId="0" fontId="0" fillId="7" borderId="1" xfId="0" applyFill="1" applyBorder="1" applyAlignment="1" applyProtection="1">
      <alignment horizontal="left" vertical="top" wrapText="1"/>
      <protection locked="0"/>
    </xf>
    <xf numFmtId="0" fontId="0" fillId="7" borderId="12" xfId="0" applyFill="1" applyBorder="1"/>
    <xf numFmtId="0" fontId="0" fillId="7" borderId="0" xfId="0" applyFill="1" applyBorder="1"/>
    <xf numFmtId="0" fontId="0" fillId="7" borderId="23" xfId="0" applyFill="1" applyBorder="1"/>
    <xf numFmtId="0" fontId="0" fillId="7" borderId="6" xfId="0" applyFill="1" applyBorder="1"/>
    <xf numFmtId="0" fontId="0" fillId="7" borderId="21" xfId="0" applyFill="1" applyBorder="1"/>
    <xf numFmtId="0" fontId="0" fillId="7" borderId="7" xfId="0" applyFill="1" applyBorder="1"/>
    <xf numFmtId="0" fontId="11" fillId="12" borderId="0" xfId="0" applyFont="1" applyFill="1" applyBorder="1"/>
    <xf numFmtId="0" fontId="11" fillId="12" borderId="6" xfId="0" applyFont="1" applyFill="1" applyBorder="1"/>
    <xf numFmtId="0" fontId="11" fillId="12" borderId="21" xfId="0" applyFont="1" applyFill="1" applyBorder="1"/>
    <xf numFmtId="0" fontId="11" fillId="7" borderId="0" xfId="0" applyFont="1" applyFill="1" applyBorder="1" applyAlignment="1">
      <alignment vertical="center"/>
    </xf>
    <xf numFmtId="0" fontId="11" fillId="7" borderId="0" xfId="0" applyFont="1" applyFill="1" applyBorder="1"/>
    <xf numFmtId="0" fontId="16" fillId="0" borderId="0" xfId="0" applyFont="1"/>
    <xf numFmtId="0" fontId="16" fillId="0" borderId="0" xfId="0" applyFont="1" applyFill="1"/>
    <xf numFmtId="0" fontId="16" fillId="12" borderId="11" xfId="0" applyFont="1" applyFill="1" applyBorder="1"/>
    <xf numFmtId="0" fontId="16" fillId="12" borderId="5" xfId="0" applyFont="1" applyFill="1" applyBorder="1"/>
    <xf numFmtId="0" fontId="16" fillId="0" borderId="1" xfId="0" applyFont="1" applyBorder="1"/>
    <xf numFmtId="0" fontId="16" fillId="12" borderId="0" xfId="0" applyFont="1" applyFill="1" applyBorder="1"/>
    <xf numFmtId="0" fontId="16" fillId="12" borderId="12" xfId="0" applyFont="1" applyFill="1" applyBorder="1"/>
    <xf numFmtId="0" fontId="16" fillId="12" borderId="0" xfId="0" applyFont="1" applyFill="1" applyBorder="1" applyAlignment="1">
      <alignment horizontal="center"/>
    </xf>
    <xf numFmtId="0" fontId="16" fillId="12" borderId="23" xfId="0" applyFont="1" applyFill="1" applyBorder="1"/>
    <xf numFmtId="0" fontId="16" fillId="12" borderId="21" xfId="0" applyFont="1" applyFill="1" applyBorder="1"/>
    <xf numFmtId="0" fontId="16" fillId="12" borderId="7" xfId="0" applyFont="1" applyFill="1" applyBorder="1"/>
    <xf numFmtId="0" fontId="16" fillId="0" borderId="1" xfId="0" applyFont="1" applyBorder="1" applyAlignment="1">
      <alignment wrapText="1"/>
    </xf>
    <xf numFmtId="14" fontId="16" fillId="0" borderId="0" xfId="0" applyNumberFormat="1" applyFont="1" applyFill="1"/>
    <xf numFmtId="0" fontId="17" fillId="0" borderId="0" xfId="0" applyFont="1" applyFill="1" applyBorder="1"/>
    <xf numFmtId="0" fontId="16" fillId="0" borderId="0" xfId="0" applyFont="1" applyFill="1" applyAlignment="1"/>
    <xf numFmtId="0" fontId="16" fillId="0" borderId="1" xfId="0" applyFont="1" applyBorder="1" applyAlignment="1"/>
    <xf numFmtId="0" fontId="16" fillId="12" borderId="0" xfId="0" applyFont="1" applyFill="1" applyBorder="1" applyAlignment="1"/>
    <xf numFmtId="0" fontId="16" fillId="0" borderId="0" xfId="0" applyFont="1" applyAlignment="1"/>
    <xf numFmtId="0" fontId="17" fillId="0" borderId="1" xfId="0" applyFont="1" applyBorder="1"/>
    <xf numFmtId="0" fontId="16" fillId="0" borderId="1" xfId="0" applyFont="1" applyBorder="1" applyAlignment="1">
      <alignment vertical="center"/>
    </xf>
    <xf numFmtId="8" fontId="16" fillId="12" borderId="0" xfId="0" applyNumberFormat="1" applyFont="1" applyFill="1" applyBorder="1"/>
    <xf numFmtId="0" fontId="16" fillId="12" borderId="23" xfId="0" applyFont="1" applyFill="1" applyBorder="1" applyAlignment="1">
      <alignment horizontal="center"/>
    </xf>
    <xf numFmtId="0" fontId="16" fillId="0" borderId="0" xfId="0" applyFont="1" applyFill="1" applyBorder="1" applyAlignment="1">
      <alignment horizontal="center"/>
    </xf>
    <xf numFmtId="0" fontId="16" fillId="4" borderId="1" xfId="0" applyFont="1" applyFill="1" applyBorder="1" applyAlignment="1">
      <alignment wrapText="1"/>
    </xf>
    <xf numFmtId="0" fontId="16" fillId="0" borderId="1" xfId="0" applyFont="1" applyFill="1" applyBorder="1" applyAlignment="1">
      <alignment wrapText="1"/>
    </xf>
    <xf numFmtId="0" fontId="19" fillId="0" borderId="0" xfId="0" applyFont="1"/>
    <xf numFmtId="0" fontId="19" fillId="0" borderId="0" xfId="0" applyFont="1" applyAlignment="1">
      <alignment horizontal="center"/>
    </xf>
    <xf numFmtId="0" fontId="16" fillId="0" borderId="10" xfId="0" applyFont="1" applyBorder="1" applyAlignment="1">
      <alignment horizontal="left" vertical="center" wrapText="1"/>
    </xf>
    <xf numFmtId="0" fontId="16" fillId="0" borderId="20" xfId="0" applyFont="1" applyBorder="1" applyAlignment="1">
      <alignment horizontal="left" vertical="center" wrapText="1"/>
    </xf>
    <xf numFmtId="0" fontId="16" fillId="0" borderId="9" xfId="0" applyFont="1" applyBorder="1" applyAlignment="1">
      <alignment horizontal="left" vertical="center" wrapText="1"/>
    </xf>
    <xf numFmtId="0" fontId="16" fillId="0" borderId="1" xfId="0" applyFont="1" applyBorder="1" applyAlignment="1">
      <alignment horizontal="left"/>
    </xf>
    <xf numFmtId="0" fontId="16" fillId="0" borderId="2" xfId="0" applyFont="1" applyBorder="1" applyAlignment="1">
      <alignment horizontal="left"/>
    </xf>
    <xf numFmtId="0" fontId="16" fillId="0" borderId="3" xfId="0" applyFont="1" applyBorder="1" applyAlignment="1">
      <alignment horizontal="left"/>
    </xf>
    <xf numFmtId="0" fontId="16" fillId="0" borderId="8" xfId="0" applyFont="1" applyBorder="1" applyAlignment="1">
      <alignment horizontal="left"/>
    </xf>
    <xf numFmtId="0" fontId="16" fillId="0" borderId="2" xfId="0" applyFont="1" applyBorder="1" applyAlignment="1">
      <alignment horizontal="left" vertical="center"/>
    </xf>
    <xf numFmtId="0" fontId="16" fillId="0" borderId="8" xfId="0" applyFont="1" applyBorder="1" applyAlignment="1">
      <alignment horizontal="left" vertical="center"/>
    </xf>
    <xf numFmtId="0" fontId="16" fillId="0" borderId="3" xfId="0" applyFont="1" applyBorder="1" applyAlignment="1">
      <alignment horizontal="left" vertical="center"/>
    </xf>
    <xf numFmtId="0" fontId="13" fillId="12" borderId="0" xfId="0" applyFont="1" applyFill="1" applyAlignment="1">
      <alignment horizontal="left"/>
    </xf>
    <xf numFmtId="0" fontId="19" fillId="0" borderId="1" xfId="0" applyFont="1" applyBorder="1" applyAlignment="1">
      <alignment horizontal="left"/>
    </xf>
    <xf numFmtId="0" fontId="19" fillId="0" borderId="0" xfId="0" applyFont="1" applyBorder="1"/>
    <xf numFmtId="0" fontId="19" fillId="0" borderId="1" xfId="0" applyFont="1" applyFill="1" applyBorder="1" applyAlignment="1">
      <alignment horizontal="left"/>
    </xf>
    <xf numFmtId="0" fontId="19" fillId="0" borderId="1" xfId="0" applyFont="1" applyBorder="1" applyAlignment="1">
      <alignment horizontal="center"/>
    </xf>
    <xf numFmtId="0" fontId="15" fillId="6" borderId="3" xfId="0" applyFont="1" applyFill="1" applyBorder="1" applyAlignment="1">
      <alignment horizontal="center" vertical="center"/>
    </xf>
    <xf numFmtId="0" fontId="15" fillId="6" borderId="1" xfId="0" applyFont="1" applyFill="1" applyBorder="1" applyAlignment="1">
      <alignment horizontal="center" vertical="center"/>
    </xf>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Alignment="1">
      <alignment vertical="top"/>
    </xf>
    <xf numFmtId="0" fontId="19" fillId="0" borderId="0" xfId="0" applyFont="1" applyFill="1" applyAlignment="1">
      <alignment vertical="top"/>
    </xf>
    <xf numFmtId="0" fontId="19" fillId="0" borderId="23" xfId="0" applyFont="1" applyBorder="1" applyAlignment="1">
      <alignment horizontal="left"/>
    </xf>
    <xf numFmtId="0" fontId="10" fillId="6" borderId="4"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2"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23" xfId="0" applyFont="1" applyFill="1" applyBorder="1" applyAlignment="1">
      <alignment horizontal="center" vertical="center"/>
    </xf>
    <xf numFmtId="0" fontId="15" fillId="6" borderId="1" xfId="0" applyFont="1" applyFill="1" applyBorder="1" applyAlignment="1">
      <alignment horizontal="center" vertical="center" wrapText="1"/>
    </xf>
    <xf numFmtId="0" fontId="16" fillId="0" borderId="0" xfId="0" applyFont="1" applyAlignment="1">
      <alignment wrapText="1"/>
    </xf>
    <xf numFmtId="0" fontId="0" fillId="0" borderId="0" xfId="0" applyFill="1" applyBorder="1" applyAlignment="1">
      <alignment horizontal="left" vertical="top" wrapText="1"/>
    </xf>
    <xf numFmtId="0" fontId="19" fillId="0" borderId="0" xfId="0" applyFont="1" applyFill="1" applyBorder="1" applyAlignment="1">
      <alignment horizontal="left" vertical="center"/>
    </xf>
    <xf numFmtId="0" fontId="0" fillId="0" borderId="0" xfId="0" applyFill="1" applyBorder="1" applyAlignment="1">
      <alignment horizontal="left" vertical="center" wrapText="1"/>
    </xf>
    <xf numFmtId="0" fontId="19" fillId="0" borderId="31" xfId="0" applyFont="1" applyFill="1" applyBorder="1"/>
    <xf numFmtId="0" fontId="19" fillId="0" borderId="31" xfId="0" applyFont="1" applyFill="1" applyBorder="1" applyAlignment="1">
      <alignment wrapText="1"/>
    </xf>
    <xf numFmtId="0" fontId="19" fillId="0" borderId="29" xfId="0" applyFont="1" applyFill="1" applyBorder="1"/>
    <xf numFmtId="0" fontId="20" fillId="0" borderId="24" xfId="0" applyFont="1" applyFill="1" applyBorder="1"/>
    <xf numFmtId="0" fontId="20" fillId="0" borderId="0" xfId="0" applyFont="1"/>
    <xf numFmtId="0" fontId="19" fillId="0" borderId="29" xfId="0" applyFont="1" applyFill="1" applyBorder="1" applyAlignment="1">
      <alignment wrapText="1"/>
    </xf>
    <xf numFmtId="0" fontId="19" fillId="0" borderId="31" xfId="0" applyFont="1" applyFill="1" applyBorder="1" applyAlignment="1">
      <alignment vertical="top" wrapText="1"/>
    </xf>
    <xf numFmtId="0" fontId="20" fillId="0" borderId="32" xfId="0" applyFont="1" applyFill="1" applyBorder="1" applyAlignment="1">
      <alignment wrapText="1"/>
    </xf>
    <xf numFmtId="0" fontId="20" fillId="0" borderId="29" xfId="0" applyFont="1" applyFill="1" applyBorder="1" applyAlignment="1">
      <alignment wrapText="1"/>
    </xf>
    <xf numFmtId="0" fontId="20" fillId="0" borderId="28" xfId="0" applyFont="1" applyFill="1" applyBorder="1" applyAlignment="1">
      <alignment wrapText="1"/>
    </xf>
    <xf numFmtId="0" fontId="19" fillId="0" borderId="9" xfId="0" applyFont="1" applyFill="1" applyBorder="1" applyAlignment="1">
      <alignment horizontal="left" vertical="center" wrapText="1"/>
    </xf>
    <xf numFmtId="0" fontId="20" fillId="0" borderId="10" xfId="0" applyFont="1" applyFill="1" applyBorder="1" applyAlignment="1">
      <alignment horizontal="left" vertical="top"/>
    </xf>
    <xf numFmtId="0" fontId="16" fillId="0" borderId="0" xfId="0" applyFont="1" applyBorder="1"/>
    <xf numFmtId="0" fontId="16" fillId="0" borderId="0" xfId="0" applyFont="1" applyBorder="1" applyAlignment="1">
      <alignment wrapText="1"/>
    </xf>
    <xf numFmtId="0" fontId="16" fillId="0" borderId="0" xfId="0" applyFont="1" applyBorder="1" applyAlignment="1">
      <alignment horizontal="left"/>
    </xf>
    <xf numFmtId="0" fontId="16" fillId="0" borderId="0" xfId="0" applyFont="1" applyBorder="1" applyAlignment="1">
      <alignment horizontal="center"/>
    </xf>
    <xf numFmtId="0" fontId="16" fillId="0" borderId="0" xfId="0" applyFont="1" applyBorder="1" applyAlignment="1"/>
    <xf numFmtId="0" fontId="16" fillId="0" borderId="0" xfId="0" applyFont="1" applyFill="1" applyBorder="1"/>
    <xf numFmtId="0" fontId="16" fillId="0" borderId="0" xfId="0" applyFont="1" applyFill="1" applyBorder="1" applyProtection="1">
      <protection locked="0"/>
    </xf>
    <xf numFmtId="0" fontId="16" fillId="0" borderId="0" xfId="0" applyFont="1" applyFill="1" applyBorder="1" applyAlignment="1" applyProtection="1">
      <alignment wrapText="1"/>
      <protection locked="0"/>
    </xf>
    <xf numFmtId="164" fontId="16" fillId="0" borderId="0" xfId="0" applyNumberFormat="1" applyFont="1" applyFill="1" applyBorder="1" applyAlignment="1" applyProtection="1">
      <alignment horizontal="right"/>
      <protection locked="0"/>
    </xf>
    <xf numFmtId="0" fontId="16" fillId="0" borderId="0" xfId="0" applyFont="1" applyFill="1" applyBorder="1" applyAlignment="1" applyProtection="1">
      <alignment horizontal="left"/>
      <protection locked="0"/>
    </xf>
    <xf numFmtId="164" fontId="16" fillId="0" borderId="0" xfId="0" applyNumberFormat="1" applyFont="1" applyFill="1" applyBorder="1" applyProtection="1">
      <protection locked="0"/>
    </xf>
    <xf numFmtId="2" fontId="16" fillId="0" borderId="0" xfId="0" applyNumberFormat="1" applyFont="1" applyFill="1" applyBorder="1" applyProtection="1">
      <protection locked="0"/>
    </xf>
    <xf numFmtId="2" fontId="16" fillId="0" borderId="0" xfId="0" applyNumberFormat="1" applyFont="1" applyFill="1" applyBorder="1" applyAlignment="1" applyProtection="1">
      <alignment horizontal="center"/>
      <protection locked="0"/>
    </xf>
    <xf numFmtId="165" fontId="16" fillId="0" borderId="0" xfId="0" applyNumberFormat="1" applyFont="1" applyFill="1" applyBorder="1" applyAlignment="1" applyProtection="1">
      <alignment horizontal="center"/>
      <protection locked="0"/>
    </xf>
    <xf numFmtId="0" fontId="16" fillId="0" borderId="0" xfId="0" applyFont="1" applyFill="1" applyBorder="1" applyAlignment="1" applyProtection="1">
      <alignment horizontal="center"/>
      <protection locked="0"/>
    </xf>
    <xf numFmtId="164" fontId="16" fillId="0" borderId="0" xfId="0" applyNumberFormat="1" applyFont="1" applyFill="1" applyBorder="1"/>
    <xf numFmtId="2" fontId="16" fillId="0" borderId="0" xfId="0" applyNumberFormat="1" applyFont="1" applyFill="1" applyBorder="1"/>
    <xf numFmtId="165" fontId="16" fillId="0" borderId="0" xfId="0" applyNumberFormat="1" applyFont="1" applyFill="1" applyBorder="1" applyProtection="1">
      <protection locked="0"/>
    </xf>
    <xf numFmtId="0" fontId="16" fillId="0" borderId="0" xfId="0" applyFont="1" applyBorder="1" applyProtection="1">
      <protection locked="0"/>
    </xf>
    <xf numFmtId="0" fontId="16" fillId="0" borderId="0" xfId="0" applyFont="1" applyBorder="1" applyAlignment="1" applyProtection="1">
      <alignment wrapText="1"/>
      <protection locked="0"/>
    </xf>
    <xf numFmtId="164" fontId="16" fillId="0" borderId="0" xfId="0" applyNumberFormat="1" applyFont="1" applyBorder="1" applyAlignment="1" applyProtection="1">
      <alignment horizontal="right"/>
      <protection locked="0"/>
    </xf>
    <xf numFmtId="0" fontId="16" fillId="0" borderId="0" xfId="0" applyFont="1" applyBorder="1" applyAlignment="1" applyProtection="1">
      <alignment horizontal="left"/>
      <protection locked="0"/>
    </xf>
    <xf numFmtId="164" fontId="16" fillId="0" borderId="0" xfId="0" applyNumberFormat="1" applyFont="1" applyBorder="1" applyProtection="1">
      <protection locked="0"/>
    </xf>
    <xf numFmtId="2" fontId="16" fillId="0" borderId="0" xfId="0" applyNumberFormat="1" applyFont="1" applyBorder="1" applyProtection="1">
      <protection locked="0"/>
    </xf>
    <xf numFmtId="165" fontId="16" fillId="0" borderId="0" xfId="0" applyNumberFormat="1" applyFont="1" applyBorder="1" applyProtection="1">
      <protection locked="0"/>
    </xf>
    <xf numFmtId="0" fontId="16" fillId="0" borderId="0" xfId="0" applyFont="1" applyBorder="1" applyAlignment="1" applyProtection="1">
      <alignment horizontal="center"/>
      <protection locked="0"/>
    </xf>
    <xf numFmtId="164" fontId="16" fillId="0" borderId="0" xfId="0" applyNumberFormat="1" applyFont="1" applyBorder="1"/>
    <xf numFmtId="2" fontId="16" fillId="0" borderId="0" xfId="0" applyNumberFormat="1" applyFont="1" applyBorder="1"/>
    <xf numFmtId="164" fontId="16" fillId="0" borderId="0" xfId="0" applyNumberFormat="1" applyFont="1" applyBorder="1" applyAlignment="1">
      <alignment horizontal="right"/>
    </xf>
    <xf numFmtId="165" fontId="16" fillId="0" borderId="0" xfId="0" applyNumberFormat="1" applyFont="1" applyBorder="1"/>
    <xf numFmtId="0" fontId="19" fillId="0" borderId="0" xfId="0" applyFont="1" applyBorder="1" applyAlignment="1">
      <alignment wrapText="1"/>
    </xf>
    <xf numFmtId="0" fontId="15" fillId="6" borderId="2" xfId="0" applyFont="1" applyFill="1" applyBorder="1" applyAlignment="1">
      <alignment horizontal="center" vertical="center" wrapText="1"/>
    </xf>
    <xf numFmtId="0" fontId="20" fillId="0" borderId="0" xfId="0" applyFont="1" applyAlignment="1"/>
    <xf numFmtId="0" fontId="15" fillId="10" borderId="0" xfId="0" applyFont="1" applyFill="1" applyAlignment="1">
      <alignment horizontal="center"/>
    </xf>
    <xf numFmtId="0" fontId="17" fillId="12" borderId="0" xfId="0" applyFont="1" applyFill="1" applyAlignment="1">
      <alignment horizontal="center"/>
    </xf>
    <xf numFmtId="0" fontId="19" fillId="7" borderId="2" xfId="0" applyFont="1" applyFill="1" applyBorder="1" applyAlignment="1">
      <alignment horizontal="left" vertical="center"/>
    </xf>
    <xf numFmtId="0" fontId="19" fillId="7" borderId="3" xfId="0" applyFont="1" applyFill="1" applyBorder="1" applyAlignment="1">
      <alignment horizontal="left" vertical="center"/>
    </xf>
    <xf numFmtId="0" fontId="19" fillId="0" borderId="2" xfId="0" applyFont="1" applyFill="1" applyBorder="1" applyAlignment="1">
      <alignment horizontal="left" vertical="center"/>
    </xf>
    <xf numFmtId="0" fontId="19" fillId="0" borderId="3" xfId="0" applyFont="1" applyFill="1" applyBorder="1" applyAlignment="1">
      <alignment horizontal="left" vertical="center"/>
    </xf>
    <xf numFmtId="0" fontId="19" fillId="7" borderId="8" xfId="0" applyFont="1" applyFill="1" applyBorder="1" applyAlignment="1">
      <alignment horizontal="left" vertical="center"/>
    </xf>
    <xf numFmtId="0" fontId="19" fillId="0" borderId="8" xfId="0" applyFont="1" applyFill="1" applyBorder="1" applyAlignment="1">
      <alignment horizontal="left" vertical="center"/>
    </xf>
    <xf numFmtId="14" fontId="19" fillId="7" borderId="2" xfId="0" applyNumberFormat="1" applyFont="1" applyFill="1" applyBorder="1" applyAlignment="1">
      <alignment horizontal="left" vertical="center"/>
    </xf>
    <xf numFmtId="14" fontId="19" fillId="7" borderId="8" xfId="0" applyNumberFormat="1" applyFont="1" applyFill="1" applyBorder="1" applyAlignment="1">
      <alignment horizontal="left" vertical="center"/>
    </xf>
    <xf numFmtId="14" fontId="19" fillId="7" borderId="3" xfId="0" applyNumberFormat="1" applyFont="1" applyFill="1" applyBorder="1" applyAlignment="1">
      <alignment horizontal="left" vertical="center"/>
    </xf>
    <xf numFmtId="0" fontId="7" fillId="0" borderId="0" xfId="0" applyFont="1" applyBorder="1" applyAlignment="1">
      <alignment horizontal="left"/>
    </xf>
    <xf numFmtId="0" fontId="4" fillId="6" borderId="10" xfId="0" applyFont="1" applyFill="1" applyBorder="1" applyAlignment="1">
      <alignment horizontal="center" vertical="top"/>
    </xf>
    <xf numFmtId="0" fontId="1" fillId="0" borderId="0" xfId="0" applyFont="1" applyBorder="1" applyAlignment="1">
      <alignment horizontal="center"/>
    </xf>
    <xf numFmtId="0" fontId="7" fillId="0" borderId="21" xfId="0" applyFont="1" applyBorder="1" applyAlignment="1">
      <alignment horizontal="left"/>
    </xf>
    <xf numFmtId="0" fontId="3" fillId="9" borderId="20" xfId="0" applyFont="1" applyFill="1" applyBorder="1" applyAlignment="1">
      <alignment horizontal="center" vertical="top" wrapText="1"/>
    </xf>
    <xf numFmtId="0" fontId="3" fillId="9" borderId="9" xfId="0" applyFont="1" applyFill="1" applyBorder="1" applyAlignment="1">
      <alignment horizontal="center" vertical="top" wrapText="1"/>
    </xf>
    <xf numFmtId="0" fontId="3" fillId="9" borderId="12" xfId="0" applyFont="1" applyFill="1" applyBorder="1" applyAlignment="1">
      <alignment horizontal="center" vertical="top" wrapText="1"/>
    </xf>
    <xf numFmtId="0" fontId="3" fillId="9" borderId="0" xfId="0" applyFont="1" applyFill="1" applyBorder="1" applyAlignment="1">
      <alignment horizontal="center" vertical="top" wrapText="1"/>
    </xf>
    <xf numFmtId="0" fontId="3" fillId="9" borderId="23" xfId="0" applyFont="1" applyFill="1" applyBorder="1" applyAlignment="1">
      <alignment horizontal="center" vertical="top" wrapText="1"/>
    </xf>
    <xf numFmtId="0" fontId="3" fillId="9" borderId="6" xfId="0" applyFont="1" applyFill="1" applyBorder="1" applyAlignment="1">
      <alignment horizontal="center" vertical="top" wrapText="1"/>
    </xf>
    <xf numFmtId="0" fontId="3" fillId="9" borderId="21" xfId="0" applyFont="1" applyFill="1" applyBorder="1" applyAlignment="1">
      <alignment horizontal="center" vertical="top" wrapText="1"/>
    </xf>
    <xf numFmtId="0" fontId="3" fillId="9" borderId="7" xfId="0" applyFont="1" applyFill="1" applyBorder="1" applyAlignment="1">
      <alignment horizontal="center" vertical="top" wrapText="1"/>
    </xf>
    <xf numFmtId="0" fontId="3" fillId="9" borderId="9" xfId="0" applyNumberFormat="1" applyFont="1" applyFill="1" applyBorder="1" applyAlignment="1">
      <alignment horizontal="center" vertical="top" wrapText="1"/>
    </xf>
    <xf numFmtId="0" fontId="19" fillId="7" borderId="1" xfId="0" applyFont="1" applyFill="1" applyBorder="1"/>
    <xf numFmtId="0" fontId="19" fillId="7" borderId="1" xfId="0" applyFont="1" applyFill="1" applyBorder="1" applyAlignment="1">
      <alignment horizontal="left"/>
    </xf>
    <xf numFmtId="0" fontId="19" fillId="7" borderId="1" xfId="0" applyFont="1" applyFill="1" applyBorder="1" applyAlignment="1"/>
    <xf numFmtId="14" fontId="19" fillId="7" borderId="1" xfId="0" applyNumberFormat="1" applyFont="1" applyFill="1" applyBorder="1" applyAlignment="1">
      <alignment horizontal="right"/>
    </xf>
    <xf numFmtId="0" fontId="19" fillId="0" borderId="2" xfId="0" applyFont="1" applyFill="1" applyBorder="1" applyAlignment="1"/>
    <xf numFmtId="0" fontId="19" fillId="7" borderId="1" xfId="0" applyFont="1" applyFill="1" applyBorder="1" applyAlignment="1">
      <alignment horizontal="left" vertical="center"/>
    </xf>
    <xf numFmtId="0" fontId="19" fillId="0" borderId="1" xfId="0" applyFont="1" applyFill="1" applyBorder="1" applyAlignment="1">
      <alignment horizontal="left" vertical="center"/>
    </xf>
    <xf numFmtId="164" fontId="19" fillId="0" borderId="1" xfId="0" applyNumberFormat="1" applyFont="1" applyBorder="1" applyAlignment="1">
      <alignment horizontal="right"/>
    </xf>
    <xf numFmtId="14" fontId="19" fillId="7" borderId="1" xfId="0" applyNumberFormat="1" applyFont="1" applyFill="1" applyBorder="1" applyAlignment="1">
      <alignment horizontal="right" vertical="center"/>
    </xf>
    <xf numFmtId="0" fontId="15" fillId="6" borderId="9" xfId="0" applyFont="1" applyFill="1" applyBorder="1" applyAlignment="1">
      <alignment horizontal="center" vertical="top"/>
    </xf>
    <xf numFmtId="0" fontId="15" fillId="6" borderId="9" xfId="0" applyFont="1" applyFill="1" applyBorder="1" applyAlignment="1">
      <alignment horizontal="center" wrapText="1"/>
    </xf>
    <xf numFmtId="164" fontId="19" fillId="7" borderId="1" xfId="0" applyNumberFormat="1" applyFont="1" applyFill="1" applyBorder="1" applyAlignment="1">
      <alignment horizontal="right"/>
    </xf>
    <xf numFmtId="0" fontId="19" fillId="4" borderId="1" xfId="0" applyFont="1" applyFill="1" applyBorder="1" applyAlignment="1">
      <alignment wrapText="1"/>
    </xf>
    <xf numFmtId="0" fontId="19" fillId="7" borderId="1" xfId="0" applyFont="1" applyFill="1" applyBorder="1" applyAlignment="1">
      <alignment wrapText="1"/>
    </xf>
    <xf numFmtId="0" fontId="19" fillId="0" borderId="1" xfId="0" applyFont="1" applyBorder="1" applyAlignment="1">
      <alignment horizontal="right"/>
    </xf>
    <xf numFmtId="0" fontId="19" fillId="7" borderId="1" xfId="0" applyFont="1" applyFill="1" applyBorder="1" applyAlignment="1">
      <alignment horizontal="right"/>
    </xf>
    <xf numFmtId="0" fontId="19" fillId="0" borderId="1" xfId="0" applyFont="1" applyBorder="1"/>
    <xf numFmtId="14" fontId="19" fillId="0" borderId="1" xfId="0" applyNumberFormat="1" applyFont="1" applyBorder="1" applyAlignment="1">
      <alignment horizontal="right"/>
    </xf>
    <xf numFmtId="14" fontId="19" fillId="5" borderId="1" xfId="0" applyNumberFormat="1" applyFont="1" applyFill="1" applyBorder="1" applyAlignment="1">
      <alignment horizontal="right"/>
    </xf>
    <xf numFmtId="14" fontId="19" fillId="11" borderId="1" xfId="0" applyNumberFormat="1" applyFont="1" applyFill="1" applyBorder="1" applyAlignment="1">
      <alignment horizontal="right"/>
    </xf>
    <xf numFmtId="0" fontId="15" fillId="9" borderId="20" xfId="0" applyFont="1" applyFill="1" applyBorder="1" applyAlignment="1">
      <alignment horizontal="center" vertical="top" wrapText="1"/>
    </xf>
    <xf numFmtId="0" fontId="15" fillId="9" borderId="9" xfId="0" applyFont="1" applyFill="1" applyBorder="1" applyAlignment="1">
      <alignment horizontal="center" vertical="top" wrapText="1"/>
    </xf>
    <xf numFmtId="164" fontId="19" fillId="7" borderId="26" xfId="0" applyNumberFormat="1" applyFont="1" applyFill="1" applyBorder="1" applyAlignment="1">
      <alignment horizontal="right"/>
    </xf>
    <xf numFmtId="2" fontId="19" fillId="7" borderId="27" xfId="0" applyNumberFormat="1" applyFont="1" applyFill="1" applyBorder="1" applyAlignment="1">
      <alignment horizontal="right"/>
    </xf>
    <xf numFmtId="164" fontId="19" fillId="7" borderId="3" xfId="0" applyNumberFormat="1" applyFont="1" applyFill="1" applyBorder="1" applyAlignment="1">
      <alignment horizontal="right"/>
    </xf>
    <xf numFmtId="2" fontId="19" fillId="7" borderId="2" xfId="0" applyNumberFormat="1" applyFont="1" applyFill="1" applyBorder="1" applyAlignment="1">
      <alignment horizontal="right"/>
    </xf>
    <xf numFmtId="2" fontId="19" fillId="7" borderId="1" xfId="0" applyNumberFormat="1" applyFont="1" applyFill="1" applyBorder="1" applyAlignment="1">
      <alignment horizontal="right"/>
    </xf>
    <xf numFmtId="164" fontId="19" fillId="7" borderId="27" xfId="0" applyNumberFormat="1" applyFont="1" applyFill="1" applyBorder="1" applyAlignment="1">
      <alignment horizontal="right"/>
    </xf>
    <xf numFmtId="164" fontId="19" fillId="0" borderId="26" xfId="0" applyNumberFormat="1" applyFont="1" applyFill="1" applyBorder="1" applyAlignment="1">
      <alignment horizontal="right"/>
    </xf>
    <xf numFmtId="164" fontId="19" fillId="0" borderId="1" xfId="0" applyNumberFormat="1" applyFont="1" applyFill="1" applyBorder="1" applyAlignment="1">
      <alignment horizontal="right"/>
    </xf>
    <xf numFmtId="2" fontId="19" fillId="0" borderId="27" xfId="0" applyNumberFormat="1" applyFont="1" applyFill="1" applyBorder="1" applyAlignment="1">
      <alignment horizontal="right"/>
    </xf>
    <xf numFmtId="164" fontId="19" fillId="0" borderId="3" xfId="0" applyNumberFormat="1" applyFont="1" applyFill="1" applyBorder="1" applyAlignment="1">
      <alignment horizontal="right"/>
    </xf>
    <xf numFmtId="2" fontId="19" fillId="0" borderId="2" xfId="0" applyNumberFormat="1" applyFont="1" applyFill="1" applyBorder="1" applyAlignment="1">
      <alignment horizontal="right"/>
    </xf>
    <xf numFmtId="2" fontId="19" fillId="0" borderId="1" xfId="0" applyNumberFormat="1" applyFont="1" applyFill="1" applyBorder="1" applyAlignment="1">
      <alignment horizontal="right"/>
    </xf>
    <xf numFmtId="164" fontId="19" fillId="0" borderId="27" xfId="0" applyNumberFormat="1" applyFont="1" applyFill="1" applyBorder="1" applyAlignment="1">
      <alignment horizontal="right"/>
    </xf>
    <xf numFmtId="164" fontId="20" fillId="7" borderId="13" xfId="0" applyNumberFormat="1" applyFont="1" applyFill="1" applyBorder="1" applyAlignment="1">
      <alignment horizontal="right"/>
    </xf>
    <xf numFmtId="0" fontId="20" fillId="7" borderId="14" xfId="0" applyFont="1" applyFill="1" applyBorder="1" applyAlignment="1">
      <alignment horizontal="right"/>
    </xf>
    <xf numFmtId="2" fontId="20" fillId="7" borderId="15" xfId="0" applyNumberFormat="1" applyFont="1" applyFill="1" applyBorder="1" applyAlignment="1">
      <alignment horizontal="right"/>
    </xf>
    <xf numFmtId="164" fontId="20" fillId="7" borderId="25" xfId="0" applyNumberFormat="1" applyFont="1" applyFill="1" applyBorder="1" applyAlignment="1">
      <alignment horizontal="right"/>
    </xf>
    <xf numFmtId="164" fontId="20" fillId="7" borderId="14" xfId="0" applyNumberFormat="1" applyFont="1" applyFill="1" applyBorder="1" applyAlignment="1">
      <alignment horizontal="right"/>
    </xf>
    <xf numFmtId="2" fontId="20" fillId="7" borderId="35" xfId="0" applyNumberFormat="1" applyFont="1" applyFill="1" applyBorder="1" applyAlignment="1">
      <alignment horizontal="right"/>
    </xf>
    <xf numFmtId="2" fontId="20" fillId="7" borderId="14" xfId="0" applyNumberFormat="1" applyFont="1" applyFill="1" applyBorder="1" applyAlignment="1">
      <alignment horizontal="right"/>
    </xf>
    <xf numFmtId="164" fontId="20" fillId="7" borderId="15" xfId="0" applyNumberFormat="1" applyFont="1" applyFill="1" applyBorder="1" applyAlignment="1">
      <alignment horizontal="right"/>
    </xf>
    <xf numFmtId="0" fontId="15" fillId="6" borderId="52" xfId="0" applyFont="1" applyFill="1" applyBorder="1" applyAlignment="1">
      <alignment horizontal="center" vertical="top"/>
    </xf>
    <xf numFmtId="164" fontId="19" fillId="7" borderId="40" xfId="0" applyNumberFormat="1" applyFont="1" applyFill="1" applyBorder="1" applyAlignment="1">
      <alignment horizontal="right"/>
    </xf>
    <xf numFmtId="164" fontId="19" fillId="7" borderId="9" xfId="0" applyNumberFormat="1" applyFont="1" applyFill="1" applyBorder="1" applyAlignment="1">
      <alignment horizontal="right"/>
    </xf>
    <xf numFmtId="2" fontId="19" fillId="7" borderId="41" xfId="0" applyNumberFormat="1" applyFont="1" applyFill="1" applyBorder="1" applyAlignment="1">
      <alignment horizontal="right"/>
    </xf>
    <xf numFmtId="164" fontId="19" fillId="7" borderId="7" xfId="0" applyNumberFormat="1" applyFont="1" applyFill="1" applyBorder="1" applyAlignment="1">
      <alignment horizontal="right"/>
    </xf>
    <xf numFmtId="2" fontId="19" fillId="7" borderId="6" xfId="0" applyNumberFormat="1" applyFont="1" applyFill="1" applyBorder="1" applyAlignment="1">
      <alignment horizontal="right"/>
    </xf>
    <xf numFmtId="2" fontId="19" fillId="7" borderId="9" xfId="0" applyNumberFormat="1" applyFont="1" applyFill="1" applyBorder="1" applyAlignment="1">
      <alignment horizontal="right"/>
    </xf>
    <xf numFmtId="164" fontId="19" fillId="7" borderId="41" xfId="0" applyNumberFormat="1" applyFont="1" applyFill="1" applyBorder="1" applyAlignment="1">
      <alignment horizontal="right"/>
    </xf>
    <xf numFmtId="0" fontId="15" fillId="6" borderId="53" xfId="0" applyFont="1" applyFill="1" applyBorder="1" applyAlignment="1">
      <alignment horizontal="center" vertical="top" wrapText="1"/>
    </xf>
    <xf numFmtId="0" fontId="19" fillId="0" borderId="31" xfId="0" applyFont="1" applyFill="1" applyBorder="1" applyAlignment="1">
      <alignment vertical="top"/>
    </xf>
    <xf numFmtId="0" fontId="19" fillId="4" borderId="1" xfId="0" applyFont="1" applyFill="1" applyBorder="1" applyAlignment="1">
      <alignment vertical="top" wrapText="1"/>
    </xf>
    <xf numFmtId="0" fontId="20" fillId="0" borderId="0" xfId="0" applyFont="1" applyBorder="1" applyAlignment="1">
      <alignment horizontal="center"/>
    </xf>
    <xf numFmtId="0" fontId="19" fillId="7" borderId="3" xfId="0" applyFont="1" applyFill="1" applyBorder="1" applyAlignment="1">
      <alignment horizontal="right" vertical="center"/>
    </xf>
    <xf numFmtId="164" fontId="19" fillId="7" borderId="2" xfId="0" applyNumberFormat="1" applyFont="1" applyFill="1" applyBorder="1" applyAlignment="1">
      <alignment horizontal="right" vertical="center"/>
    </xf>
    <xf numFmtId="0" fontId="19" fillId="7" borderId="26" xfId="0" applyFont="1" applyFill="1" applyBorder="1" applyAlignment="1">
      <alignment horizontal="right" vertical="center"/>
    </xf>
    <xf numFmtId="164" fontId="19" fillId="7" borderId="27" xfId="0" applyNumberFormat="1" applyFont="1" applyFill="1" applyBorder="1" applyAlignment="1">
      <alignment horizontal="right" vertical="center"/>
    </xf>
    <xf numFmtId="0" fontId="19" fillId="0" borderId="3" xfId="0" applyFont="1" applyFill="1" applyBorder="1" applyAlignment="1">
      <alignment horizontal="right" vertical="center"/>
    </xf>
    <xf numFmtId="14" fontId="19" fillId="0" borderId="1" xfId="0" applyNumberFormat="1" applyFont="1" applyFill="1" applyBorder="1" applyAlignment="1">
      <alignment horizontal="right" vertical="center"/>
    </xf>
    <xf numFmtId="164" fontId="19" fillId="0" borderId="2" xfId="0" applyNumberFormat="1" applyFont="1" applyFill="1" applyBorder="1" applyAlignment="1">
      <alignment horizontal="right" vertical="center"/>
    </xf>
    <xf numFmtId="0" fontId="19" fillId="0" borderId="26" xfId="0" applyFont="1" applyFill="1" applyBorder="1" applyAlignment="1">
      <alignment horizontal="right" vertical="center"/>
    </xf>
    <xf numFmtId="164" fontId="19" fillId="0" borderId="27" xfId="0" applyNumberFormat="1" applyFont="1" applyFill="1" applyBorder="1" applyAlignment="1">
      <alignment horizontal="right" vertical="center"/>
    </xf>
    <xf numFmtId="14" fontId="19" fillId="7" borderId="3" xfId="0" applyNumberFormat="1" applyFont="1" applyFill="1" applyBorder="1" applyAlignment="1">
      <alignment horizontal="right" vertical="center"/>
    </xf>
    <xf numFmtId="14" fontId="19" fillId="7" borderId="26" xfId="0" applyNumberFormat="1" applyFont="1" applyFill="1" applyBorder="1" applyAlignment="1">
      <alignment horizontal="right" vertical="center"/>
    </xf>
    <xf numFmtId="14" fontId="19" fillId="0" borderId="3" xfId="0" applyNumberFormat="1" applyFont="1" applyFill="1" applyBorder="1" applyAlignment="1">
      <alignment horizontal="right" vertical="center"/>
    </xf>
    <xf numFmtId="14" fontId="19" fillId="0" borderId="26" xfId="0" applyNumberFormat="1" applyFont="1" applyFill="1" applyBorder="1" applyAlignment="1">
      <alignment horizontal="right" vertical="center"/>
    </xf>
    <xf numFmtId="0" fontId="24" fillId="0" borderId="31" xfId="0" applyFont="1" applyFill="1" applyBorder="1"/>
    <xf numFmtId="0" fontId="24" fillId="0" borderId="29" xfId="0" applyFont="1" applyFill="1" applyBorder="1"/>
    <xf numFmtId="0" fontId="19" fillId="7" borderId="7" xfId="0" applyFont="1" applyFill="1" applyBorder="1" applyAlignment="1">
      <alignment horizontal="right" vertical="center"/>
    </xf>
    <xf numFmtId="14" fontId="19" fillId="7" borderId="9" xfId="0" applyNumberFormat="1" applyFont="1" applyFill="1" applyBorder="1" applyAlignment="1">
      <alignment horizontal="right" vertical="center"/>
    </xf>
    <xf numFmtId="164" fontId="19" fillId="7" borderId="6" xfId="0" applyNumberFormat="1" applyFont="1" applyFill="1" applyBorder="1" applyAlignment="1">
      <alignment horizontal="right" vertical="center"/>
    </xf>
    <xf numFmtId="0" fontId="19" fillId="7" borderId="40" xfId="0" applyFont="1" applyFill="1" applyBorder="1" applyAlignment="1">
      <alignment horizontal="right" vertical="center"/>
    </xf>
    <xf numFmtId="164" fontId="19" fillId="7" borderId="41" xfId="0" applyNumberFormat="1" applyFont="1" applyFill="1" applyBorder="1" applyAlignment="1">
      <alignment horizontal="right" vertical="center"/>
    </xf>
    <xf numFmtId="0" fontId="15" fillId="6" borderId="53" xfId="0" applyFont="1" applyFill="1" applyBorder="1" applyAlignment="1">
      <alignment horizontal="center" wrapText="1"/>
    </xf>
    <xf numFmtId="0" fontId="15" fillId="6" borderId="48" xfId="0" applyFont="1" applyFill="1" applyBorder="1" applyAlignment="1">
      <alignment horizontal="center" wrapText="1"/>
    </xf>
    <xf numFmtId="0" fontId="19" fillId="0" borderId="30" xfId="0" applyFont="1" applyFill="1" applyBorder="1"/>
    <xf numFmtId="0" fontId="20" fillId="0" borderId="0" xfId="0" applyFont="1" applyBorder="1" applyAlignment="1">
      <alignment horizontal="left"/>
    </xf>
    <xf numFmtId="0" fontId="23" fillId="6" borderId="47" xfId="0" applyFont="1" applyFill="1" applyBorder="1" applyAlignment="1">
      <alignment horizontal="center" vertical="top"/>
    </xf>
    <xf numFmtId="0" fontId="23" fillId="6" borderId="57" xfId="0" applyFont="1" applyFill="1" applyBorder="1" applyAlignment="1">
      <alignment horizontal="center" vertical="top" wrapText="1"/>
    </xf>
    <xf numFmtId="0" fontId="23" fillId="6" borderId="58" xfId="0" applyFont="1" applyFill="1" applyBorder="1" applyAlignment="1">
      <alignment horizontal="center" vertical="top" wrapText="1"/>
    </xf>
    <xf numFmtId="0" fontId="23" fillId="6" borderId="59" xfId="0" applyFont="1" applyFill="1" applyBorder="1" applyAlignment="1">
      <alignment horizontal="center" vertical="top" wrapText="1"/>
    </xf>
    <xf numFmtId="0" fontId="24" fillId="0" borderId="30" xfId="0" applyFont="1" applyFill="1" applyBorder="1"/>
    <xf numFmtId="164" fontId="24" fillId="7" borderId="40" xfId="0" applyNumberFormat="1" applyFont="1" applyFill="1" applyBorder="1" applyAlignment="1">
      <alignment horizontal="right"/>
    </xf>
    <xf numFmtId="164" fontId="24" fillId="7" borderId="9" xfId="0" applyNumberFormat="1" applyFont="1" applyFill="1" applyBorder="1" applyAlignment="1">
      <alignment horizontal="right"/>
    </xf>
    <xf numFmtId="2" fontId="24" fillId="7" borderId="41" xfId="0" applyNumberFormat="1" applyFont="1" applyFill="1" applyBorder="1" applyAlignment="1">
      <alignment horizontal="right"/>
    </xf>
    <xf numFmtId="164" fontId="24" fillId="7" borderId="7" xfId="0" applyNumberFormat="1" applyFont="1" applyFill="1" applyBorder="1" applyAlignment="1">
      <alignment horizontal="right"/>
    </xf>
    <xf numFmtId="2" fontId="24" fillId="7" borderId="6" xfId="0" applyNumberFormat="1" applyFont="1" applyFill="1" applyBorder="1" applyAlignment="1">
      <alignment horizontal="right"/>
    </xf>
    <xf numFmtId="2" fontId="24" fillId="7" borderId="9" xfId="0" applyNumberFormat="1" applyFont="1" applyFill="1" applyBorder="1" applyAlignment="1">
      <alignment horizontal="right"/>
    </xf>
    <xf numFmtId="164" fontId="24" fillId="7" borderId="41" xfId="0" applyNumberFormat="1" applyFont="1" applyFill="1" applyBorder="1" applyAlignment="1">
      <alignment horizontal="right"/>
    </xf>
    <xf numFmtId="164" fontId="24" fillId="0" borderId="26" xfId="0" applyNumberFormat="1" applyFont="1" applyFill="1" applyBorder="1" applyAlignment="1">
      <alignment horizontal="right"/>
    </xf>
    <xf numFmtId="164" fontId="24" fillId="0" borderId="1" xfId="0" applyNumberFormat="1" applyFont="1" applyFill="1" applyBorder="1" applyAlignment="1">
      <alignment horizontal="right"/>
    </xf>
    <xf numFmtId="2" fontId="24" fillId="0" borderId="27" xfId="0" applyNumberFormat="1" applyFont="1" applyFill="1" applyBorder="1" applyAlignment="1">
      <alignment horizontal="right"/>
    </xf>
    <xf numFmtId="164" fontId="24" fillId="0" borderId="3" xfId="0" applyNumberFormat="1" applyFont="1" applyFill="1" applyBorder="1" applyAlignment="1">
      <alignment horizontal="right"/>
    </xf>
    <xf numFmtId="2" fontId="24" fillId="0" borderId="2" xfId="0" applyNumberFormat="1" applyFont="1" applyFill="1" applyBorder="1" applyAlignment="1">
      <alignment horizontal="right"/>
    </xf>
    <xf numFmtId="2" fontId="24" fillId="0" borderId="1" xfId="0" applyNumberFormat="1" applyFont="1" applyFill="1" applyBorder="1" applyAlignment="1">
      <alignment horizontal="right"/>
    </xf>
    <xf numFmtId="164" fontId="24" fillId="0" borderId="27" xfId="0" applyNumberFormat="1" applyFont="1" applyFill="1" applyBorder="1" applyAlignment="1">
      <alignment horizontal="right"/>
    </xf>
    <xf numFmtId="164" fontId="24" fillId="7" borderId="26" xfId="0" applyNumberFormat="1" applyFont="1" applyFill="1" applyBorder="1" applyAlignment="1">
      <alignment horizontal="right"/>
    </xf>
    <xf numFmtId="164" fontId="24" fillId="7" borderId="1" xfId="0" applyNumberFormat="1" applyFont="1" applyFill="1" applyBorder="1" applyAlignment="1">
      <alignment horizontal="right"/>
    </xf>
    <xf numFmtId="2" fontId="24" fillId="7" borderId="27" xfId="0" applyNumberFormat="1" applyFont="1" applyFill="1" applyBorder="1" applyAlignment="1">
      <alignment horizontal="right"/>
    </xf>
    <xf numFmtId="164" fontId="24" fillId="7" borderId="3" xfId="0" applyNumberFormat="1" applyFont="1" applyFill="1" applyBorder="1" applyAlignment="1">
      <alignment horizontal="right"/>
    </xf>
    <xf numFmtId="2" fontId="24" fillId="7" borderId="2" xfId="0" applyNumberFormat="1" applyFont="1" applyFill="1" applyBorder="1" applyAlignment="1">
      <alignment horizontal="right"/>
    </xf>
    <xf numFmtId="2" fontId="24" fillId="7" borderId="1" xfId="0" applyNumberFormat="1" applyFont="1" applyFill="1" applyBorder="1" applyAlignment="1">
      <alignment horizontal="right"/>
    </xf>
    <xf numFmtId="164" fontId="24" fillId="7" borderId="27" xfId="0" applyNumberFormat="1" applyFont="1" applyFill="1" applyBorder="1" applyAlignment="1">
      <alignment horizontal="right"/>
    </xf>
    <xf numFmtId="0" fontId="21" fillId="0" borderId="24" xfId="0" applyFont="1" applyFill="1" applyBorder="1"/>
    <xf numFmtId="164" fontId="21" fillId="7" borderId="13" xfId="0" applyNumberFormat="1" applyFont="1" applyFill="1" applyBorder="1" applyAlignment="1">
      <alignment horizontal="right"/>
    </xf>
    <xf numFmtId="0" fontId="21" fillId="7" borderId="14" xfId="0" applyFont="1" applyFill="1" applyBorder="1" applyAlignment="1">
      <alignment horizontal="right"/>
    </xf>
    <xf numFmtId="2" fontId="21" fillId="7" borderId="15" xfId="0" applyNumberFormat="1" applyFont="1" applyFill="1" applyBorder="1" applyAlignment="1">
      <alignment horizontal="right"/>
    </xf>
    <xf numFmtId="164" fontId="21" fillId="7" borderId="25" xfId="0" applyNumberFormat="1" applyFont="1" applyFill="1" applyBorder="1" applyAlignment="1">
      <alignment horizontal="right"/>
    </xf>
    <xf numFmtId="164" fontId="21" fillId="7" borderId="14" xfId="0" applyNumberFormat="1" applyFont="1" applyFill="1" applyBorder="1" applyAlignment="1">
      <alignment horizontal="right"/>
    </xf>
    <xf numFmtId="2" fontId="21" fillId="7" borderId="35" xfId="0" applyNumberFormat="1" applyFont="1" applyFill="1" applyBorder="1" applyAlignment="1">
      <alignment horizontal="right"/>
    </xf>
    <xf numFmtId="2" fontId="21" fillId="7" borderId="14" xfId="0" applyNumberFormat="1" applyFont="1" applyFill="1" applyBorder="1" applyAlignment="1">
      <alignment horizontal="right"/>
    </xf>
    <xf numFmtId="164" fontId="21" fillId="7" borderId="15" xfId="0" applyNumberFormat="1" applyFont="1" applyFill="1" applyBorder="1" applyAlignment="1">
      <alignment horizontal="right"/>
    </xf>
    <xf numFmtId="0" fontId="24" fillId="0" borderId="31" xfId="0" applyFont="1" applyFill="1" applyBorder="1" applyAlignment="1">
      <alignment wrapText="1"/>
    </xf>
    <xf numFmtId="0" fontId="24" fillId="0" borderId="29" xfId="0" applyFont="1" applyFill="1" applyBorder="1" applyAlignment="1">
      <alignment wrapText="1"/>
    </xf>
    <xf numFmtId="14" fontId="20" fillId="0" borderId="16" xfId="0" applyNumberFormat="1" applyFont="1" applyFill="1" applyBorder="1" applyAlignment="1">
      <alignment horizontal="center"/>
    </xf>
    <xf numFmtId="14" fontId="20" fillId="0" borderId="18" xfId="0" applyNumberFormat="1" applyFont="1" applyFill="1" applyBorder="1" applyAlignment="1">
      <alignment horizontal="center"/>
    </xf>
    <xf numFmtId="0" fontId="20" fillId="0" borderId="17" xfId="0" applyNumberFormat="1" applyFont="1" applyFill="1" applyBorder="1" applyAlignment="1">
      <alignment horizontal="center"/>
    </xf>
    <xf numFmtId="0" fontId="20" fillId="0" borderId="19" xfId="0" applyNumberFormat="1" applyFont="1" applyFill="1" applyBorder="1" applyAlignment="1">
      <alignment horizontal="center"/>
    </xf>
    <xf numFmtId="0" fontId="20" fillId="0" borderId="21" xfId="0" applyFont="1" applyFill="1" applyBorder="1" applyAlignment="1">
      <alignment horizontal="center"/>
    </xf>
    <xf numFmtId="0" fontId="20" fillId="0" borderId="0" xfId="0" applyFont="1" applyAlignment="1">
      <alignment horizontal="left"/>
    </xf>
    <xf numFmtId="0" fontId="15" fillId="6" borderId="10" xfId="0" applyFont="1" applyFill="1" applyBorder="1" applyAlignment="1">
      <alignment horizontal="center" vertical="top"/>
    </xf>
    <xf numFmtId="14" fontId="19" fillId="0" borderId="10" xfId="0" applyNumberFormat="1" applyFont="1" applyFill="1" applyBorder="1" applyAlignment="1">
      <alignment horizontal="right" vertical="center"/>
    </xf>
    <xf numFmtId="14" fontId="19" fillId="5" borderId="20" xfId="0" applyNumberFormat="1" applyFont="1" applyFill="1" applyBorder="1" applyAlignment="1">
      <alignment horizontal="right" vertical="center"/>
    </xf>
    <xf numFmtId="14" fontId="19" fillId="5" borderId="9" xfId="0" applyNumberFormat="1" applyFont="1" applyFill="1" applyBorder="1" applyAlignment="1">
      <alignment horizontal="right" vertical="center"/>
    </xf>
    <xf numFmtId="164" fontId="24" fillId="7" borderId="10" xfId="0" applyNumberFormat="1" applyFont="1" applyFill="1" applyBorder="1" applyAlignment="1">
      <alignment horizontal="right" vertical="center"/>
    </xf>
    <xf numFmtId="164" fontId="24" fillId="7" borderId="20" xfId="0" applyNumberFormat="1" applyFont="1" applyFill="1" applyBorder="1" applyAlignment="1">
      <alignment horizontal="right" vertical="center"/>
    </xf>
    <xf numFmtId="164" fontId="24" fillId="7" borderId="9" xfId="0" applyNumberFormat="1" applyFont="1" applyFill="1" applyBorder="1" applyAlignment="1">
      <alignment horizontal="right" vertical="center"/>
    </xf>
    <xf numFmtId="2" fontId="24" fillId="7" borderId="10" xfId="0" applyNumberFormat="1" applyFont="1" applyFill="1" applyBorder="1" applyAlignment="1">
      <alignment horizontal="right" vertical="center"/>
    </xf>
    <xf numFmtId="2" fontId="24" fillId="7" borderId="20" xfId="0" applyNumberFormat="1" applyFont="1" applyFill="1" applyBorder="1" applyAlignment="1">
      <alignment horizontal="right" vertical="center"/>
    </xf>
    <xf numFmtId="2" fontId="24" fillId="7" borderId="9" xfId="0" applyNumberFormat="1" applyFont="1" applyFill="1" applyBorder="1" applyAlignment="1">
      <alignment horizontal="right" vertical="center"/>
    </xf>
    <xf numFmtId="164" fontId="24" fillId="7" borderId="37" xfId="0" applyNumberFormat="1" applyFont="1" applyFill="1" applyBorder="1" applyAlignment="1">
      <alignment horizontal="right" vertical="center"/>
    </xf>
    <xf numFmtId="164" fontId="24" fillId="7" borderId="39" xfId="0" applyNumberFormat="1" applyFont="1" applyFill="1" applyBorder="1" applyAlignment="1">
      <alignment horizontal="right" vertical="center"/>
    </xf>
    <xf numFmtId="164" fontId="24" fillId="7" borderId="41" xfId="0" applyNumberFormat="1" applyFont="1" applyFill="1" applyBorder="1" applyAlignment="1">
      <alignment horizontal="right" vertical="center"/>
    </xf>
    <xf numFmtId="2" fontId="24" fillId="7" borderId="37" xfId="0" applyNumberFormat="1" applyFont="1" applyFill="1" applyBorder="1" applyAlignment="1">
      <alignment horizontal="right" vertical="center"/>
    </xf>
    <xf numFmtId="2" fontId="24" fillId="7" borderId="39" xfId="0" applyNumberFormat="1" applyFont="1" applyFill="1" applyBorder="1" applyAlignment="1">
      <alignment horizontal="right" vertical="center"/>
    </xf>
    <xf numFmtId="2" fontId="24" fillId="7" borderId="41" xfId="0" applyNumberFormat="1" applyFont="1" applyFill="1" applyBorder="1" applyAlignment="1">
      <alignment horizontal="right" vertical="center"/>
    </xf>
    <xf numFmtId="164" fontId="24" fillId="7" borderId="5" xfId="0" applyNumberFormat="1" applyFont="1" applyFill="1" applyBorder="1" applyAlignment="1">
      <alignment horizontal="right" vertical="center"/>
    </xf>
    <xf numFmtId="164" fontId="24" fillId="7" borderId="23" xfId="0" applyNumberFormat="1" applyFont="1" applyFill="1" applyBorder="1" applyAlignment="1">
      <alignment horizontal="right" vertical="center"/>
    </xf>
    <xf numFmtId="164" fontId="24" fillId="7" borderId="7" xfId="0" applyNumberFormat="1" applyFont="1" applyFill="1" applyBorder="1" applyAlignment="1">
      <alignment horizontal="right" vertical="center"/>
    </xf>
    <xf numFmtId="2" fontId="24" fillId="7" borderId="4" xfId="0" applyNumberFormat="1" applyFont="1" applyFill="1" applyBorder="1" applyAlignment="1">
      <alignment horizontal="right" vertical="center"/>
    </xf>
    <xf numFmtId="164" fontId="24" fillId="7" borderId="22" xfId="0" applyNumberFormat="1" applyFont="1" applyFill="1" applyBorder="1" applyAlignment="1">
      <alignment horizontal="right" vertical="center"/>
    </xf>
    <xf numFmtId="2" fontId="24" fillId="7" borderId="12" xfId="0" applyNumberFormat="1" applyFont="1" applyFill="1" applyBorder="1" applyAlignment="1">
      <alignment horizontal="right" vertical="center"/>
    </xf>
    <xf numFmtId="164" fontId="24" fillId="7" borderId="38" xfId="0" applyNumberFormat="1" applyFont="1" applyFill="1" applyBorder="1" applyAlignment="1">
      <alignment horizontal="right" vertical="center"/>
    </xf>
    <xf numFmtId="2" fontId="24" fillId="7" borderId="6" xfId="0" applyNumberFormat="1" applyFont="1" applyFill="1" applyBorder="1" applyAlignment="1">
      <alignment horizontal="right" vertical="center"/>
    </xf>
    <xf numFmtId="164" fontId="24" fillId="7" borderId="40" xfId="0" applyNumberFormat="1" applyFont="1" applyFill="1" applyBorder="1" applyAlignment="1">
      <alignment horizontal="right" vertical="center"/>
    </xf>
    <xf numFmtId="164" fontId="19" fillId="7" borderId="22" xfId="0" applyNumberFormat="1" applyFont="1" applyFill="1" applyBorder="1" applyAlignment="1">
      <alignment horizontal="right" vertical="center"/>
    </xf>
    <xf numFmtId="164" fontId="19" fillId="7" borderId="10" xfId="0" applyNumberFormat="1" applyFont="1" applyFill="1" applyBorder="1" applyAlignment="1">
      <alignment horizontal="right" vertical="center"/>
    </xf>
    <xf numFmtId="2" fontId="19" fillId="7" borderId="37" xfId="0" applyNumberFormat="1" applyFont="1" applyFill="1" applyBorder="1" applyAlignment="1">
      <alignment horizontal="right" vertical="center"/>
    </xf>
    <xf numFmtId="164" fontId="19" fillId="7" borderId="5" xfId="0" applyNumberFormat="1" applyFont="1" applyFill="1" applyBorder="1" applyAlignment="1">
      <alignment horizontal="right" vertical="center"/>
    </xf>
    <xf numFmtId="2" fontId="19" fillId="7" borderId="4" xfId="0" applyNumberFormat="1" applyFont="1" applyFill="1" applyBorder="1" applyAlignment="1">
      <alignment horizontal="right" vertical="center"/>
    </xf>
    <xf numFmtId="2" fontId="19" fillId="7" borderId="10" xfId="0" applyNumberFormat="1" applyFont="1" applyFill="1" applyBorder="1" applyAlignment="1">
      <alignment horizontal="right" vertical="center"/>
    </xf>
    <xf numFmtId="164" fontId="19" fillId="7" borderId="37" xfId="0" applyNumberFormat="1" applyFont="1" applyFill="1" applyBorder="1" applyAlignment="1">
      <alignment horizontal="right" vertical="center"/>
    </xf>
    <xf numFmtId="164" fontId="19" fillId="7" borderId="38" xfId="0" applyNumberFormat="1" applyFont="1" applyFill="1" applyBorder="1" applyAlignment="1">
      <alignment horizontal="right" vertical="center"/>
    </xf>
    <xf numFmtId="164" fontId="19" fillId="7" borderId="20" xfId="0" applyNumberFormat="1" applyFont="1" applyFill="1" applyBorder="1" applyAlignment="1">
      <alignment horizontal="right" vertical="center"/>
    </xf>
    <xf numFmtId="2" fontId="19" fillId="7" borderId="39" xfId="0" applyNumberFormat="1" applyFont="1" applyFill="1" applyBorder="1" applyAlignment="1">
      <alignment horizontal="right" vertical="center"/>
    </xf>
    <xf numFmtId="164" fontId="19" fillId="7" borderId="23" xfId="0" applyNumberFormat="1" applyFont="1" applyFill="1" applyBorder="1" applyAlignment="1">
      <alignment horizontal="right" vertical="center"/>
    </xf>
    <xf numFmtId="2" fontId="19" fillId="7" borderId="12" xfId="0" applyNumberFormat="1" applyFont="1" applyFill="1" applyBorder="1" applyAlignment="1">
      <alignment horizontal="right" vertical="center"/>
    </xf>
    <xf numFmtId="2" fontId="19" fillId="7" borderId="20" xfId="0" applyNumberFormat="1" applyFont="1" applyFill="1" applyBorder="1" applyAlignment="1">
      <alignment horizontal="right" vertical="center"/>
    </xf>
    <xf numFmtId="164" fontId="19" fillId="7" borderId="39" xfId="0" applyNumberFormat="1" applyFont="1" applyFill="1" applyBorder="1" applyAlignment="1">
      <alignment horizontal="right" vertical="center"/>
    </xf>
    <xf numFmtId="164" fontId="19" fillId="7" borderId="40" xfId="0" applyNumberFormat="1" applyFont="1" applyFill="1" applyBorder="1" applyAlignment="1">
      <alignment horizontal="right" vertical="center"/>
    </xf>
    <xf numFmtId="164" fontId="19" fillId="7" borderId="9" xfId="0" applyNumberFormat="1" applyFont="1" applyFill="1" applyBorder="1" applyAlignment="1">
      <alignment horizontal="right" vertical="center"/>
    </xf>
    <xf numFmtId="2" fontId="19" fillId="7" borderId="41" xfId="0" applyNumberFormat="1" applyFont="1" applyFill="1" applyBorder="1" applyAlignment="1">
      <alignment horizontal="right" vertical="center"/>
    </xf>
    <xf numFmtId="164" fontId="19" fillId="7" borderId="7" xfId="0" applyNumberFormat="1" applyFont="1" applyFill="1" applyBorder="1" applyAlignment="1">
      <alignment horizontal="right" vertical="center"/>
    </xf>
    <xf numFmtId="2" fontId="19" fillId="7" borderId="6" xfId="0" applyNumberFormat="1" applyFont="1" applyFill="1" applyBorder="1" applyAlignment="1">
      <alignment horizontal="right" vertical="center"/>
    </xf>
    <xf numFmtId="2" fontId="19" fillId="7" borderId="9" xfId="0" applyNumberFormat="1" applyFont="1" applyFill="1" applyBorder="1" applyAlignment="1">
      <alignment horizontal="right" vertical="center"/>
    </xf>
    <xf numFmtId="0" fontId="24" fillId="0" borderId="29" xfId="0" applyFont="1" applyFill="1" applyBorder="1" applyAlignment="1">
      <alignment horizontal="left" vertical="center" wrapText="1"/>
    </xf>
    <xf numFmtId="0" fontId="24" fillId="0" borderId="36" xfId="0" applyFont="1" applyFill="1" applyBorder="1" applyAlignment="1">
      <alignment horizontal="left" vertical="center" wrapText="1"/>
    </xf>
    <xf numFmtId="0" fontId="24" fillId="0" borderId="30" xfId="0" applyFont="1" applyFill="1" applyBorder="1" applyAlignment="1">
      <alignment horizontal="left" vertical="center"/>
    </xf>
    <xf numFmtId="0" fontId="19" fillId="7" borderId="1" xfId="0" applyFont="1" applyFill="1" applyBorder="1" applyAlignment="1">
      <alignment vertical="top" wrapText="1"/>
    </xf>
    <xf numFmtId="0" fontId="19" fillId="7" borderId="2" xfId="0" applyFont="1" applyFill="1" applyBorder="1" applyAlignment="1">
      <alignment horizontal="left" vertical="top"/>
    </xf>
    <xf numFmtId="0" fontId="19" fillId="0" borderId="29" xfId="0" applyFont="1" applyFill="1" applyBorder="1" applyAlignment="1">
      <alignment horizontal="left" vertical="top" wrapText="1"/>
    </xf>
    <xf numFmtId="0" fontId="19" fillId="0" borderId="36" xfId="0" applyFont="1" applyFill="1" applyBorder="1" applyAlignment="1">
      <alignment horizontal="left" vertical="top" wrapText="1"/>
    </xf>
    <xf numFmtId="0" fontId="19" fillId="0" borderId="30" xfId="0" applyFont="1" applyFill="1" applyBorder="1" applyAlignment="1">
      <alignment horizontal="left" vertical="top" wrapText="1"/>
    </xf>
    <xf numFmtId="0" fontId="19" fillId="7" borderId="3" xfId="0" applyFont="1" applyFill="1" applyBorder="1" applyAlignment="1">
      <alignment horizontal="left" vertical="top"/>
    </xf>
    <xf numFmtId="0" fontId="19" fillId="0" borderId="10" xfId="0" applyFont="1" applyFill="1" applyBorder="1" applyAlignment="1">
      <alignment horizontal="left" vertical="center" wrapText="1"/>
    </xf>
    <xf numFmtId="0" fontId="19" fillId="0" borderId="20" xfId="0" applyFont="1" applyFill="1" applyBorder="1" applyAlignment="1">
      <alignment horizontal="left" vertical="center" wrapText="1"/>
    </xf>
    <xf numFmtId="0" fontId="19" fillId="0" borderId="5" xfId="0" applyFont="1" applyFill="1" applyBorder="1" applyAlignment="1">
      <alignment horizontal="right" vertical="center"/>
    </xf>
    <xf numFmtId="164" fontId="19" fillId="0" borderId="4" xfId="0" applyNumberFormat="1" applyFont="1" applyFill="1" applyBorder="1" applyAlignment="1">
      <alignment horizontal="right" vertical="center"/>
    </xf>
    <xf numFmtId="0" fontId="19" fillId="0" borderId="22" xfId="0" applyFont="1" applyFill="1" applyBorder="1" applyAlignment="1">
      <alignment horizontal="right" vertical="center"/>
    </xf>
    <xf numFmtId="164" fontId="19" fillId="0" borderId="37" xfId="0" applyNumberFormat="1" applyFont="1" applyFill="1" applyBorder="1" applyAlignment="1">
      <alignment horizontal="right" vertical="center"/>
    </xf>
    <xf numFmtId="0" fontId="19" fillId="5" borderId="23" xfId="0" applyFont="1" applyFill="1" applyBorder="1" applyAlignment="1">
      <alignment horizontal="right" vertical="center"/>
    </xf>
    <xf numFmtId="164" fontId="19" fillId="5" borderId="12" xfId="0" applyNumberFormat="1" applyFont="1" applyFill="1" applyBorder="1" applyAlignment="1">
      <alignment horizontal="right" vertical="center"/>
    </xf>
    <xf numFmtId="0" fontId="19" fillId="5" borderId="38" xfId="0" applyFont="1" applyFill="1" applyBorder="1" applyAlignment="1">
      <alignment horizontal="right" vertical="center"/>
    </xf>
    <xf numFmtId="164" fontId="19" fillId="5" borderId="39" xfId="0" applyNumberFormat="1" applyFont="1" applyFill="1" applyBorder="1" applyAlignment="1">
      <alignment horizontal="right" vertical="center"/>
    </xf>
    <xf numFmtId="0" fontId="19" fillId="5" borderId="7" xfId="0" applyFont="1" applyFill="1" applyBorder="1" applyAlignment="1">
      <alignment horizontal="right" vertical="center"/>
    </xf>
    <xf numFmtId="164" fontId="19" fillId="5" borderId="6" xfId="0" applyNumberFormat="1" applyFont="1" applyFill="1" applyBorder="1" applyAlignment="1">
      <alignment horizontal="right" vertical="center"/>
    </xf>
    <xf numFmtId="0" fontId="19" fillId="5" borderId="40" xfId="0" applyFont="1" applyFill="1" applyBorder="1" applyAlignment="1">
      <alignment horizontal="right" vertical="center"/>
    </xf>
    <xf numFmtId="164" fontId="19" fillId="5" borderId="41" xfId="0" applyNumberFormat="1" applyFont="1" applyFill="1" applyBorder="1" applyAlignment="1">
      <alignment horizontal="right" vertical="center"/>
    </xf>
    <xf numFmtId="0" fontId="19" fillId="0" borderId="29" xfId="0" applyFont="1" applyFill="1" applyBorder="1" applyAlignment="1">
      <alignment horizontal="left" wrapText="1"/>
    </xf>
    <xf numFmtId="0" fontId="19" fillId="0" borderId="36" xfId="0" applyFont="1" applyFill="1" applyBorder="1" applyAlignment="1">
      <alignment horizontal="left" wrapText="1"/>
    </xf>
    <xf numFmtId="0" fontId="19" fillId="0" borderId="30" xfId="0" applyFont="1" applyFill="1" applyBorder="1" applyAlignment="1">
      <alignment horizontal="left" wrapText="1"/>
    </xf>
    <xf numFmtId="0" fontId="19" fillId="5" borderId="5" xfId="0" applyFont="1" applyFill="1" applyBorder="1" applyAlignment="1">
      <alignment horizontal="right" vertical="center"/>
    </xf>
    <xf numFmtId="14" fontId="19" fillId="5" borderId="10" xfId="0" applyNumberFormat="1" applyFont="1" applyFill="1" applyBorder="1" applyAlignment="1">
      <alignment horizontal="right" vertical="center"/>
    </xf>
    <xf numFmtId="164" fontId="19" fillId="5" borderId="4" xfId="0" applyNumberFormat="1" applyFont="1" applyFill="1" applyBorder="1" applyAlignment="1">
      <alignment horizontal="right" vertical="center"/>
    </xf>
    <xf numFmtId="0" fontId="19" fillId="5" borderId="22" xfId="0" applyFont="1" applyFill="1" applyBorder="1" applyAlignment="1">
      <alignment horizontal="right" vertical="center"/>
    </xf>
    <xf numFmtId="164" fontId="19" fillId="5" borderId="37" xfId="0" applyNumberFormat="1" applyFont="1" applyFill="1" applyBorder="1" applyAlignment="1">
      <alignment horizontal="right" vertical="center"/>
    </xf>
    <xf numFmtId="0" fontId="20" fillId="0" borderId="21" xfId="0" applyFont="1" applyBorder="1" applyAlignment="1">
      <alignment horizontal="left"/>
    </xf>
    <xf numFmtId="0" fontId="15" fillId="9" borderId="20" xfId="0" applyNumberFormat="1" applyFont="1" applyFill="1" applyBorder="1" applyAlignment="1">
      <alignment horizontal="center" vertical="top" wrapText="1"/>
    </xf>
    <xf numFmtId="0" fontId="0" fillId="4" borderId="0" xfId="0" applyFill="1" applyBorder="1"/>
    <xf numFmtId="0" fontId="11" fillId="7" borderId="4" xfId="0" applyFont="1" applyFill="1" applyBorder="1" applyAlignment="1">
      <alignment vertical="center"/>
    </xf>
    <xf numFmtId="0" fontId="11" fillId="7" borderId="11" xfId="0" applyFont="1" applyFill="1" applyBorder="1" applyAlignment="1">
      <alignment vertical="center"/>
    </xf>
    <xf numFmtId="0" fontId="11" fillId="7" borderId="5" xfId="0" applyFont="1" applyFill="1" applyBorder="1" applyAlignment="1">
      <alignment vertical="center"/>
    </xf>
    <xf numFmtId="0" fontId="11" fillId="7" borderId="12" xfId="0" applyFont="1" applyFill="1" applyBorder="1" applyAlignment="1">
      <alignment vertical="center"/>
    </xf>
    <xf numFmtId="0" fontId="11" fillId="7" borderId="23" xfId="0" applyFont="1" applyFill="1" applyBorder="1" applyAlignment="1">
      <alignment vertical="center"/>
    </xf>
    <xf numFmtId="0" fontId="11" fillId="7" borderId="6" xfId="0" applyFont="1" applyFill="1" applyBorder="1" applyAlignment="1">
      <alignment vertical="center"/>
    </xf>
    <xf numFmtId="0" fontId="11" fillId="7" borderId="21" xfId="0" applyFont="1" applyFill="1" applyBorder="1" applyAlignment="1">
      <alignment vertical="center"/>
    </xf>
    <xf numFmtId="0" fontId="11" fillId="7" borderId="7" xfId="0" applyFont="1" applyFill="1" applyBorder="1" applyAlignment="1">
      <alignment vertical="center"/>
    </xf>
    <xf numFmtId="0" fontId="11" fillId="7" borderId="23" xfId="0" applyFont="1" applyFill="1" applyBorder="1"/>
    <xf numFmtId="0" fontId="11" fillId="7" borderId="21" xfId="0" applyFont="1" applyFill="1" applyBorder="1"/>
    <xf numFmtId="0" fontId="11" fillId="7" borderId="7" xfId="0" applyFont="1" applyFill="1" applyBorder="1"/>
    <xf numFmtId="0" fontId="19" fillId="7" borderId="1" xfId="0" applyNumberFormat="1" applyFont="1" applyFill="1" applyBorder="1" applyAlignment="1">
      <alignment horizontal="right"/>
    </xf>
    <xf numFmtId="0" fontId="19" fillId="7" borderId="3" xfId="0" applyNumberFormat="1" applyFont="1" applyFill="1" applyBorder="1" applyAlignment="1">
      <alignment horizontal="right" vertical="center"/>
    </xf>
    <xf numFmtId="0" fontId="19" fillId="7" borderId="26" xfId="0" applyNumberFormat="1" applyFont="1" applyFill="1" applyBorder="1" applyAlignment="1">
      <alignment horizontal="right" vertical="center"/>
    </xf>
    <xf numFmtId="14" fontId="19" fillId="12" borderId="1" xfId="0" applyNumberFormat="1" applyFont="1" applyFill="1" applyBorder="1" applyAlignment="1">
      <alignment horizontal="right"/>
    </xf>
    <xf numFmtId="0" fontId="20" fillId="0" borderId="0" xfId="0" applyFont="1" applyAlignment="1">
      <alignment horizontal="center"/>
    </xf>
    <xf numFmtId="0" fontId="19" fillId="7" borderId="2" xfId="0" applyFont="1" applyFill="1" applyBorder="1" applyAlignment="1">
      <alignment horizontal="left"/>
    </xf>
    <xf numFmtId="0" fontId="19" fillId="0" borderId="2" xfId="0" applyFont="1" applyFill="1" applyBorder="1" applyAlignment="1">
      <alignment horizontal="left"/>
    </xf>
    <xf numFmtId="14" fontId="19" fillId="7" borderId="2" xfId="0" applyNumberFormat="1" applyFont="1" applyFill="1" applyBorder="1" applyAlignment="1">
      <alignment horizontal="right"/>
    </xf>
    <xf numFmtId="14" fontId="19" fillId="0" borderId="2" xfId="0" applyNumberFormat="1" applyFont="1" applyFill="1" applyBorder="1" applyAlignment="1">
      <alignment horizontal="right"/>
    </xf>
    <xf numFmtId="164" fontId="19" fillId="0" borderId="2" xfId="0" applyNumberFormat="1" applyFont="1" applyBorder="1" applyAlignment="1">
      <alignment horizontal="right"/>
    </xf>
    <xf numFmtId="2" fontId="19" fillId="0" borderId="2" xfId="0" applyNumberFormat="1" applyFont="1" applyBorder="1" applyAlignment="1">
      <alignment horizontal="right"/>
    </xf>
    <xf numFmtId="0" fontId="19" fillId="0" borderId="2" xfId="0" applyFont="1" applyFill="1" applyBorder="1" applyAlignment="1">
      <alignment horizontal="right" vertical="center"/>
    </xf>
    <xf numFmtId="0" fontId="19" fillId="0" borderId="20" xfId="0" applyFont="1" applyBorder="1"/>
    <xf numFmtId="0" fontId="19" fillId="0" borderId="9" xfId="0" applyFont="1" applyBorder="1"/>
    <xf numFmtId="0" fontId="22" fillId="10" borderId="5"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16" fillId="2" borderId="1" xfId="0" applyFont="1" applyFill="1" applyBorder="1" applyAlignment="1">
      <alignment horizontal="center" vertical="center"/>
    </xf>
    <xf numFmtId="14" fontId="16" fillId="5" borderId="1" xfId="0" applyNumberFormat="1" applyFont="1" applyFill="1" applyBorder="1" applyAlignment="1">
      <alignment horizontal="center" vertical="center"/>
    </xf>
    <xf numFmtId="14" fontId="16" fillId="0" borderId="0" xfId="0" applyNumberFormat="1" applyFont="1"/>
    <xf numFmtId="0" fontId="17" fillId="0" borderId="0" xfId="0" applyFont="1"/>
    <xf numFmtId="0" fontId="17" fillId="0" borderId="8" xfId="0" applyFont="1" applyBorder="1"/>
    <xf numFmtId="0" fontId="16" fillId="0" borderId="20" xfId="0" applyFont="1" applyBorder="1"/>
    <xf numFmtId="0" fontId="16" fillId="0" borderId="9" xfId="0" applyFont="1" applyBorder="1"/>
    <xf numFmtId="0" fontId="16" fillId="0" borderId="21" xfId="0" applyFont="1" applyBorder="1"/>
    <xf numFmtId="0" fontId="17" fillId="0" borderId="0" xfId="0" applyFont="1" applyFill="1"/>
    <xf numFmtId="0" fontId="16" fillId="0" borderId="1" xfId="0" applyFont="1" applyFill="1" applyBorder="1"/>
    <xf numFmtId="0" fontId="20" fillId="0" borderId="0" xfId="0" applyFont="1" applyAlignment="1">
      <alignment horizontal="center" vertical="center"/>
    </xf>
    <xf numFmtId="0" fontId="28" fillId="0" borderId="2" xfId="0" applyFont="1" applyBorder="1" applyAlignment="1">
      <alignment horizontal="left" vertical="center"/>
    </xf>
    <xf numFmtId="0" fontId="0" fillId="0" borderId="21" xfId="0" applyBorder="1"/>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4" fontId="19" fillId="0" borderId="0" xfId="0" applyNumberFormat="1" applyFont="1" applyFill="1" applyBorder="1" applyAlignment="1">
      <alignment horizontal="right"/>
    </xf>
    <xf numFmtId="164" fontId="19" fillId="0" borderId="0" xfId="0" applyNumberFormat="1" applyFont="1" applyFill="1" applyBorder="1" applyAlignment="1">
      <alignment horizontal="right"/>
    </xf>
    <xf numFmtId="0" fontId="19" fillId="10" borderId="9" xfId="0" applyFont="1" applyFill="1" applyBorder="1"/>
    <xf numFmtId="0" fontId="15" fillId="6" borderId="4" xfId="0" applyFont="1" applyFill="1" applyBorder="1" applyAlignment="1">
      <alignment horizontal="center" vertical="center" wrapText="1"/>
    </xf>
    <xf numFmtId="0" fontId="15" fillId="6" borderId="8" xfId="0" applyFont="1" applyFill="1" applyBorder="1" applyAlignment="1">
      <alignment horizontal="center" vertical="center"/>
    </xf>
    <xf numFmtId="0" fontId="19" fillId="0" borderId="1" xfId="0" applyNumberFormat="1" applyFont="1" applyBorder="1" applyAlignment="1">
      <alignment horizontal="right"/>
    </xf>
    <xf numFmtId="0" fontId="19" fillId="0" borderId="1" xfId="0" applyFont="1" applyBorder="1" applyAlignment="1">
      <alignment wrapText="1"/>
    </xf>
    <xf numFmtId="0" fontId="20" fillId="0" borderId="21" xfId="0" applyFont="1" applyFill="1" applyBorder="1" applyAlignment="1">
      <alignment horizontal="right"/>
    </xf>
    <xf numFmtId="0" fontId="20" fillId="0" borderId="21" xfId="0" applyFont="1" applyFill="1" applyBorder="1" applyAlignment="1">
      <alignment horizontal="left"/>
    </xf>
    <xf numFmtId="0" fontId="19" fillId="0" borderId="36" xfId="0" applyFont="1" applyFill="1" applyBorder="1" applyAlignment="1">
      <alignment wrapText="1"/>
    </xf>
    <xf numFmtId="0" fontId="20" fillId="0" borderId="30" xfId="0" applyFont="1" applyFill="1" applyBorder="1"/>
    <xf numFmtId="0" fontId="19" fillId="0" borderId="28" xfId="0" applyFont="1" applyFill="1" applyBorder="1"/>
    <xf numFmtId="0" fontId="19" fillId="4" borderId="3" xfId="0" applyFont="1" applyFill="1" applyBorder="1" applyAlignment="1">
      <alignment horizontal="right" vertical="center"/>
    </xf>
    <xf numFmtId="14" fontId="19" fillId="4" borderId="1" xfId="0" applyNumberFormat="1" applyFont="1" applyFill="1" applyBorder="1" applyAlignment="1">
      <alignment horizontal="right" vertical="center"/>
    </xf>
    <xf numFmtId="0" fontId="19" fillId="0" borderId="33" xfId="0" applyFont="1" applyFill="1" applyBorder="1"/>
    <xf numFmtId="0" fontId="19" fillId="0" borderId="34" xfId="0" applyFont="1" applyFill="1" applyBorder="1"/>
    <xf numFmtId="0" fontId="20" fillId="4" borderId="66" xfId="0" applyFont="1" applyFill="1" applyBorder="1" applyAlignment="1">
      <alignment horizontal="right" vertical="center"/>
    </xf>
    <xf numFmtId="14" fontId="20" fillId="7" borderId="66" xfId="0" applyNumberFormat="1" applyFont="1" applyFill="1" applyBorder="1" applyAlignment="1">
      <alignment horizontal="right" vertical="center"/>
    </xf>
    <xf numFmtId="14" fontId="20" fillId="7" borderId="49" xfId="0" applyNumberFormat="1" applyFont="1" applyFill="1" applyBorder="1" applyAlignment="1">
      <alignment horizontal="right" vertical="center"/>
    </xf>
    <xf numFmtId="0" fontId="20" fillId="4" borderId="47" xfId="0" applyFont="1" applyFill="1" applyBorder="1" applyAlignment="1">
      <alignment horizontal="right" vertical="center"/>
    </xf>
    <xf numFmtId="0" fontId="20" fillId="7" borderId="17" xfId="0" applyNumberFormat="1" applyFont="1" applyFill="1" applyBorder="1" applyAlignment="1">
      <alignment horizontal="center"/>
    </xf>
    <xf numFmtId="0" fontId="20" fillId="7" borderId="19" xfId="0" applyNumberFormat="1" applyFont="1" applyFill="1" applyBorder="1" applyAlignment="1">
      <alignment horizontal="center"/>
    </xf>
    <xf numFmtId="14" fontId="20" fillId="4" borderId="47" xfId="0" applyNumberFormat="1" applyFont="1" applyFill="1" applyBorder="1" applyAlignment="1">
      <alignment horizontal="right" vertical="center"/>
    </xf>
    <xf numFmtId="0" fontId="20" fillId="0" borderId="66" xfId="0" applyNumberFormat="1" applyFont="1" applyFill="1" applyBorder="1" applyAlignment="1">
      <alignment horizontal="center"/>
    </xf>
    <xf numFmtId="0" fontId="20" fillId="0" borderId="48" xfId="0" applyNumberFormat="1" applyFont="1" applyFill="1" applyBorder="1" applyAlignment="1">
      <alignment horizontal="center"/>
    </xf>
    <xf numFmtId="0" fontId="19" fillId="7" borderId="67" xfId="0" applyFont="1" applyFill="1" applyBorder="1" applyAlignment="1">
      <alignment horizontal="right" vertical="center"/>
    </xf>
    <xf numFmtId="14" fontId="19" fillId="7" borderId="60" xfId="0" applyNumberFormat="1" applyFont="1" applyFill="1" applyBorder="1" applyAlignment="1">
      <alignment horizontal="right" vertical="center"/>
    </xf>
    <xf numFmtId="14" fontId="20" fillId="7" borderId="17" xfId="0" applyNumberFormat="1" applyFont="1" applyFill="1" applyBorder="1" applyAlignment="1">
      <alignment horizontal="center"/>
    </xf>
    <xf numFmtId="14" fontId="20" fillId="7" borderId="19" xfId="0" applyNumberFormat="1" applyFont="1" applyFill="1" applyBorder="1" applyAlignment="1">
      <alignment horizontal="center"/>
    </xf>
    <xf numFmtId="0" fontId="20" fillId="0" borderId="51" xfId="0" applyNumberFormat="1" applyFont="1" applyFill="1" applyBorder="1" applyAlignment="1">
      <alignment horizontal="center"/>
    </xf>
    <xf numFmtId="14" fontId="19" fillId="7" borderId="10" xfId="0" applyNumberFormat="1" applyFont="1" applyFill="1" applyBorder="1" applyAlignment="1">
      <alignment horizontal="right" vertical="center"/>
    </xf>
    <xf numFmtId="0" fontId="0" fillId="4" borderId="66" xfId="0" applyFill="1" applyBorder="1"/>
    <xf numFmtId="0" fontId="0" fillId="7" borderId="66" xfId="0" applyFill="1" applyBorder="1"/>
    <xf numFmtId="0" fontId="0" fillId="7" borderId="51" xfId="0" applyFill="1" applyBorder="1"/>
    <xf numFmtId="0" fontId="0" fillId="4" borderId="48" xfId="0" applyFill="1" applyBorder="1"/>
    <xf numFmtId="164" fontId="19" fillId="7" borderId="4" xfId="0" applyNumberFormat="1" applyFont="1" applyFill="1" applyBorder="1" applyAlignment="1">
      <alignment horizontal="right" vertical="center"/>
    </xf>
    <xf numFmtId="14" fontId="20" fillId="0" borderId="2" xfId="0" applyNumberFormat="1" applyFont="1" applyFill="1" applyBorder="1" applyAlignment="1">
      <alignment horizontal="center"/>
    </xf>
    <xf numFmtId="14" fontId="20" fillId="0" borderId="8" xfId="0" applyNumberFormat="1" applyFont="1" applyFill="1" applyBorder="1" applyAlignment="1">
      <alignment horizontal="center"/>
    </xf>
    <xf numFmtId="14" fontId="20" fillId="0" borderId="68" xfId="0" applyNumberFormat="1" applyFont="1" applyFill="1" applyBorder="1" applyAlignment="1">
      <alignment horizontal="center"/>
    </xf>
    <xf numFmtId="14" fontId="20" fillId="0" borderId="47" xfId="0" applyNumberFormat="1" applyFont="1" applyFill="1" applyBorder="1" applyAlignment="1">
      <alignment horizontal="right" vertical="center"/>
    </xf>
    <xf numFmtId="14" fontId="20" fillId="7" borderId="47" xfId="0" applyNumberFormat="1" applyFont="1" applyFill="1" applyBorder="1" applyAlignment="1">
      <alignment horizontal="right" vertical="center"/>
    </xf>
    <xf numFmtId="0" fontId="19" fillId="4" borderId="0" xfId="0" applyFont="1" applyFill="1" applyBorder="1" applyAlignment="1">
      <alignment horizontal="left" vertical="top" wrapText="1"/>
    </xf>
    <xf numFmtId="0" fontId="19" fillId="4" borderId="0" xfId="0" applyFont="1" applyFill="1" applyBorder="1" applyAlignment="1">
      <alignment horizontal="left" vertical="center"/>
    </xf>
    <xf numFmtId="0" fontId="19" fillId="0" borderId="0" xfId="0" applyFont="1" applyBorder="1" applyAlignment="1">
      <alignment horizontal="left" vertical="top" wrapText="1"/>
    </xf>
    <xf numFmtId="0" fontId="19" fillId="4" borderId="0" xfId="0" applyFont="1" applyFill="1" applyBorder="1"/>
    <xf numFmtId="0" fontId="19" fillId="4" borderId="0" xfId="0" applyFont="1" applyFill="1" applyBorder="1" applyAlignment="1">
      <alignment horizontal="left" vertical="top"/>
    </xf>
    <xf numFmtId="0" fontId="19" fillId="3" borderId="9" xfId="0" applyFont="1" applyFill="1" applyBorder="1" applyAlignment="1">
      <alignment horizontal="left" vertical="top" wrapText="1"/>
    </xf>
    <xf numFmtId="0" fontId="19" fillId="3" borderId="9" xfId="0" applyFont="1" applyFill="1" applyBorder="1" applyAlignment="1">
      <alignment horizontal="left" vertical="center" wrapText="1"/>
    </xf>
    <xf numFmtId="0" fontId="20" fillId="0" borderId="1" xfId="0" applyFont="1" applyBorder="1" applyAlignment="1">
      <alignment horizontal="left" vertical="top"/>
    </xf>
    <xf numFmtId="0" fontId="33" fillId="0" borderId="0" xfId="0" applyFont="1"/>
    <xf numFmtId="0" fontId="29" fillId="0" borderId="0" xfId="0" applyFont="1" applyProtection="1"/>
    <xf numFmtId="0" fontId="19" fillId="0" borderId="27" xfId="0" applyFont="1" applyFill="1" applyBorder="1" applyAlignment="1">
      <alignment wrapText="1"/>
    </xf>
    <xf numFmtId="0" fontId="16" fillId="12" borderId="20" xfId="0" applyFont="1" applyFill="1" applyBorder="1"/>
    <xf numFmtId="0" fontId="20" fillId="0" borderId="0" xfId="0" applyFont="1" applyFill="1"/>
    <xf numFmtId="0" fontId="15" fillId="10" borderId="8" xfId="2" applyFont="1" applyFill="1" applyBorder="1" applyAlignment="1">
      <alignment horizontal="left" vertical="top"/>
    </xf>
    <xf numFmtId="0" fontId="15" fillId="10" borderId="11" xfId="2" applyFont="1" applyFill="1" applyBorder="1" applyAlignment="1">
      <alignment horizontal="center" vertical="top"/>
    </xf>
    <xf numFmtId="0" fontId="15" fillId="10" borderId="4" xfId="2" applyFont="1" applyFill="1" applyBorder="1" applyAlignment="1">
      <alignment horizontal="left" vertical="top"/>
    </xf>
    <xf numFmtId="0" fontId="15" fillId="10" borderId="11" xfId="2" applyFont="1" applyFill="1" applyBorder="1" applyAlignment="1">
      <alignment horizontal="left" vertical="top"/>
    </xf>
    <xf numFmtId="0" fontId="15" fillId="10" borderId="3" xfId="2" applyFont="1" applyFill="1" applyBorder="1" applyAlignment="1">
      <alignment horizontal="left" vertical="top"/>
    </xf>
    <xf numFmtId="0" fontId="15" fillId="10" borderId="1" xfId="2" applyFont="1" applyFill="1" applyBorder="1" applyAlignment="1">
      <alignment horizontal="center" vertical="top"/>
    </xf>
    <xf numFmtId="0" fontId="15" fillId="10" borderId="10" xfId="2" applyFont="1" applyFill="1" applyBorder="1" applyAlignment="1">
      <alignment horizontal="center" vertical="top" wrapText="1"/>
    </xf>
    <xf numFmtId="0" fontId="15" fillId="10" borderId="8" xfId="2" applyFont="1" applyFill="1" applyBorder="1" applyAlignment="1">
      <alignment horizontal="center" vertical="top" wrapText="1"/>
    </xf>
    <xf numFmtId="0" fontId="15" fillId="10" borderId="20" xfId="2" applyFont="1" applyFill="1" applyBorder="1" applyAlignment="1">
      <alignment horizontal="center" vertical="top" wrapText="1"/>
    </xf>
    <xf numFmtId="0" fontId="15" fillId="10" borderId="12" xfId="2" applyFont="1" applyFill="1" applyBorder="1" applyAlignment="1">
      <alignment horizontal="center" vertical="top" wrapText="1"/>
    </xf>
    <xf numFmtId="0" fontId="15" fillId="10" borderId="9" xfId="2" applyFont="1" applyFill="1" applyBorder="1" applyAlignment="1">
      <alignment horizontal="center" vertical="top" wrapText="1"/>
    </xf>
    <xf numFmtId="0" fontId="15" fillId="10" borderId="7" xfId="2" applyFont="1" applyFill="1" applyBorder="1" applyAlignment="1">
      <alignment horizontal="center" vertical="top" wrapText="1"/>
    </xf>
    <xf numFmtId="0" fontId="15" fillId="10" borderId="6" xfId="2" applyFont="1" applyFill="1" applyBorder="1" applyAlignment="1">
      <alignment horizontal="center" vertical="top" wrapText="1"/>
    </xf>
    <xf numFmtId="0" fontId="29" fillId="0" borderId="0" xfId="0" applyFont="1" applyFill="1"/>
    <xf numFmtId="0" fontId="19" fillId="0" borderId="66" xfId="0" applyFont="1" applyBorder="1"/>
    <xf numFmtId="0" fontId="34" fillId="0" borderId="0" xfId="0" applyFont="1" applyProtection="1"/>
    <xf numFmtId="0" fontId="34" fillId="0" borderId="0" xfId="0" applyFont="1" applyAlignment="1" applyProtection="1">
      <alignment vertical="top"/>
    </xf>
    <xf numFmtId="0" fontId="34" fillId="0" borderId="0" xfId="0" applyFont="1" applyAlignment="1" applyProtection="1">
      <alignment horizontal="right"/>
    </xf>
    <xf numFmtId="2" fontId="36" fillId="0" borderId="0" xfId="0" applyNumberFormat="1" applyFont="1" applyFill="1" applyBorder="1" applyAlignment="1">
      <alignment horizontal="right"/>
    </xf>
    <xf numFmtId="2" fontId="36" fillId="0" borderId="0" xfId="0" applyNumberFormat="1" applyFont="1" applyBorder="1" applyAlignment="1">
      <alignment horizontal="right"/>
    </xf>
    <xf numFmtId="0" fontId="16" fillId="0" borderId="2" xfId="0" applyFont="1" applyFill="1" applyBorder="1" applyAlignment="1">
      <alignment horizontal="left" vertical="top" wrapText="1"/>
    </xf>
    <xf numFmtId="0" fontId="16" fillId="0" borderId="3" xfId="0" applyFont="1" applyFill="1" applyBorder="1" applyAlignment="1">
      <alignment horizontal="left" vertical="top" wrapText="1"/>
    </xf>
    <xf numFmtId="0" fontId="15" fillId="10" borderId="63" xfId="2" applyFont="1" applyFill="1" applyBorder="1" applyAlignment="1">
      <alignment horizontal="center" vertical="top" wrapText="1"/>
    </xf>
    <xf numFmtId="0" fontId="15" fillId="10" borderId="23" xfId="2" applyFont="1" applyFill="1" applyBorder="1" applyAlignment="1">
      <alignment horizontal="center" vertical="top" wrapText="1"/>
    </xf>
    <xf numFmtId="0" fontId="15" fillId="10" borderId="69" xfId="2" applyFont="1" applyFill="1" applyBorder="1" applyAlignment="1">
      <alignment horizontal="center" vertical="top"/>
    </xf>
    <xf numFmtId="0" fontId="15" fillId="10" borderId="64" xfId="2" applyFont="1" applyFill="1" applyBorder="1" applyAlignment="1">
      <alignment horizontal="center" vertical="top" wrapText="1"/>
    </xf>
    <xf numFmtId="0" fontId="37" fillId="0" borderId="0" xfId="0" applyFont="1" applyAlignment="1" applyProtection="1">
      <alignment horizontal="left" vertical="top" wrapText="1"/>
    </xf>
    <xf numFmtId="0" fontId="32" fillId="0" borderId="0" xfId="0" applyFont="1" applyBorder="1"/>
    <xf numFmtId="0" fontId="30" fillId="0" borderId="0" xfId="0" applyFont="1" applyBorder="1"/>
    <xf numFmtId="0" fontId="16" fillId="0" borderId="0" xfId="0" applyFont="1" applyFill="1" applyAlignment="1">
      <alignment horizontal="center"/>
    </xf>
    <xf numFmtId="2" fontId="0" fillId="0" borderId="0" xfId="0" applyNumberFormat="1"/>
    <xf numFmtId="0" fontId="16" fillId="4" borderId="1" xfId="0" applyFont="1" applyFill="1" applyBorder="1"/>
    <xf numFmtId="14" fontId="19" fillId="0" borderId="2" xfId="0" applyNumberFormat="1" applyFont="1" applyBorder="1" applyAlignment="1">
      <alignment horizontal="right"/>
    </xf>
    <xf numFmtId="2" fontId="19" fillId="7" borderId="3" xfId="0" applyNumberFormat="1" applyFont="1" applyFill="1" applyBorder="1" applyAlignment="1">
      <alignment horizontal="right" vertical="center"/>
    </xf>
    <xf numFmtId="2" fontId="19" fillId="7" borderId="26" xfId="0" applyNumberFormat="1" applyFont="1" applyFill="1" applyBorder="1" applyAlignment="1">
      <alignment horizontal="right" vertical="center"/>
    </xf>
    <xf numFmtId="0" fontId="19" fillId="0" borderId="26" xfId="0" applyNumberFormat="1" applyFont="1" applyFill="1" applyBorder="1" applyAlignment="1">
      <alignment horizontal="right" vertical="center"/>
    </xf>
    <xf numFmtId="0" fontId="0" fillId="0" borderId="2" xfId="0" applyBorder="1" applyAlignment="1">
      <alignment horizontal="left" vertical="top" wrapText="1"/>
    </xf>
    <xf numFmtId="0" fontId="0" fillId="0" borderId="8" xfId="0" applyBorder="1" applyAlignment="1">
      <alignment horizontal="left" vertical="top" wrapText="1"/>
    </xf>
    <xf numFmtId="0" fontId="0" fillId="0" borderId="3" xfId="0" applyBorder="1" applyAlignment="1">
      <alignment horizontal="left" vertical="top" wrapText="1"/>
    </xf>
    <xf numFmtId="0" fontId="0" fillId="7" borderId="2" xfId="0" applyFill="1" applyBorder="1" applyAlignment="1">
      <alignment horizontal="left" vertical="top" wrapText="1"/>
    </xf>
    <xf numFmtId="0" fontId="0" fillId="7" borderId="8" xfId="0" applyFill="1" applyBorder="1" applyAlignment="1">
      <alignment horizontal="left" vertical="top" wrapText="1"/>
    </xf>
    <xf numFmtId="0" fontId="0" fillId="7" borderId="3" xfId="0" applyFill="1" applyBorder="1" applyAlignment="1">
      <alignment horizontal="left" vertical="top" wrapText="1"/>
    </xf>
    <xf numFmtId="0" fontId="16" fillId="0" borderId="1" xfId="0" applyFont="1" applyBorder="1"/>
    <xf numFmtId="0" fontId="19" fillId="0" borderId="0" xfId="0" applyFont="1" applyFill="1" applyProtection="1"/>
    <xf numFmtId="0" fontId="19" fillId="0" borderId="0" xfId="0" applyFont="1" applyProtection="1"/>
    <xf numFmtId="14" fontId="16" fillId="5" borderId="1" xfId="0" applyNumberFormat="1" applyFont="1" applyFill="1" applyBorder="1" applyAlignment="1">
      <alignment horizontal="center" vertical="center"/>
    </xf>
    <xf numFmtId="2" fontId="19" fillId="0" borderId="2" xfId="0" applyNumberFormat="1" applyFont="1" applyFill="1" applyBorder="1" applyAlignment="1">
      <alignment horizontal="right" vertical="center"/>
    </xf>
    <xf numFmtId="2" fontId="19" fillId="7" borderId="2" xfId="0" applyNumberFormat="1" applyFont="1" applyFill="1" applyBorder="1" applyAlignment="1">
      <alignment horizontal="right" vertical="center"/>
    </xf>
    <xf numFmtId="2" fontId="36" fillId="0" borderId="0" xfId="0" applyNumberFormat="1" applyFont="1" applyFill="1" applyBorder="1" applyAlignment="1">
      <alignment horizontal="right"/>
    </xf>
    <xf numFmtId="2" fontId="36" fillId="0" borderId="0" xfId="0" applyNumberFormat="1" applyFont="1" applyBorder="1" applyAlignment="1">
      <alignment horizontal="right"/>
    </xf>
    <xf numFmtId="0" fontId="19" fillId="0" borderId="31" xfId="0" applyFont="1" applyFill="1" applyBorder="1" applyAlignment="1">
      <alignment wrapText="1"/>
    </xf>
    <xf numFmtId="0" fontId="19" fillId="0" borderId="27" xfId="0" applyFont="1" applyFill="1" applyBorder="1" applyAlignment="1">
      <alignment wrapText="1"/>
    </xf>
    <xf numFmtId="0" fontId="40" fillId="6" borderId="0" xfId="0" applyFont="1" applyFill="1" applyBorder="1" applyAlignment="1">
      <alignment horizontal="center" wrapText="1"/>
    </xf>
    <xf numFmtId="0" fontId="40" fillId="6" borderId="12" xfId="0" applyFont="1" applyFill="1" applyBorder="1" applyAlignment="1">
      <alignment horizontal="center" wrapText="1"/>
    </xf>
    <xf numFmtId="0" fontId="40" fillId="6" borderId="12" xfId="0" applyFont="1" applyFill="1" applyBorder="1" applyAlignment="1">
      <alignment horizontal="center"/>
    </xf>
    <xf numFmtId="0" fontId="38" fillId="0" borderId="1" xfId="0" applyFont="1" applyBorder="1" applyAlignment="1">
      <alignment horizontal="center" wrapText="1"/>
    </xf>
    <xf numFmtId="0" fontId="40" fillId="6" borderId="1" xfId="0" applyFont="1" applyFill="1" applyBorder="1" applyAlignment="1">
      <alignment horizontal="center" vertical="center"/>
    </xf>
    <xf numFmtId="0" fontId="38" fillId="10" borderId="7" xfId="0" applyFont="1" applyFill="1" applyBorder="1" applyAlignment="1">
      <alignment horizontal="center" vertical="center" wrapText="1"/>
    </xf>
    <xf numFmtId="0" fontId="38" fillId="0" borderId="9" xfId="0" applyFont="1" applyBorder="1" applyAlignment="1">
      <alignment horizontal="center" vertical="center" wrapText="1"/>
    </xf>
    <xf numFmtId="0" fontId="38" fillId="0" borderId="63"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65" xfId="0" applyFont="1" applyBorder="1" applyAlignment="1">
      <alignment horizontal="center" vertical="center" wrapText="1"/>
    </xf>
    <xf numFmtId="0" fontId="40" fillId="6" borderId="43" xfId="0" applyFont="1" applyFill="1" applyBorder="1" applyAlignment="1">
      <alignment horizontal="center" vertical="top"/>
    </xf>
    <xf numFmtId="0" fontId="40" fillId="6" borderId="49" xfId="0" applyFont="1" applyFill="1" applyBorder="1" applyAlignment="1">
      <alignment horizontal="right"/>
    </xf>
    <xf numFmtId="0" fontId="40" fillId="6" borderId="50" xfId="0" applyFont="1" applyFill="1" applyBorder="1" applyAlignment="1">
      <alignment horizontal="center"/>
    </xf>
    <xf numFmtId="0" fontId="40" fillId="6" borderId="51" xfId="0" applyFont="1" applyFill="1" applyBorder="1" applyAlignment="1">
      <alignment horizontal="center"/>
    </xf>
    <xf numFmtId="0" fontId="40" fillId="6" borderId="30" xfId="0" applyFont="1" applyFill="1" applyBorder="1" applyAlignment="1">
      <alignment horizontal="center" vertical="top"/>
    </xf>
    <xf numFmtId="0" fontId="40" fillId="6" borderId="43" xfId="0" applyFont="1" applyFill="1" applyBorder="1" applyAlignment="1">
      <alignment horizontal="center" vertical="top" wrapText="1"/>
    </xf>
    <xf numFmtId="0" fontId="40" fillId="6" borderId="49" xfId="0" applyFont="1" applyFill="1" applyBorder="1" applyAlignment="1">
      <alignment horizontal="center" wrapText="1"/>
    </xf>
    <xf numFmtId="0" fontId="40" fillId="6" borderId="50" xfId="0" applyFont="1" applyFill="1" applyBorder="1" applyAlignment="1">
      <alignment horizontal="center" wrapText="1"/>
    </xf>
    <xf numFmtId="0" fontId="40" fillId="10" borderId="50" xfId="0" applyFont="1" applyFill="1" applyBorder="1" applyAlignment="1">
      <alignment horizontal="center" vertical="center"/>
    </xf>
    <xf numFmtId="0" fontId="40" fillId="6" borderId="42" xfId="0" applyFont="1" applyFill="1" applyBorder="1" applyAlignment="1">
      <alignment horizontal="center" wrapText="1"/>
    </xf>
    <xf numFmtId="0" fontId="40" fillId="6" borderId="30" xfId="0" applyFont="1" applyFill="1" applyBorder="1" applyAlignment="1">
      <alignment horizontal="center" vertical="top" wrapText="1"/>
    </xf>
    <xf numFmtId="0" fontId="40" fillId="6" borderId="53" xfId="0" applyFont="1" applyFill="1" applyBorder="1" applyAlignment="1">
      <alignment horizontal="center" vertical="top" wrapText="1"/>
    </xf>
    <xf numFmtId="0" fontId="40" fillId="8" borderId="1" xfId="2" applyFont="1" applyBorder="1" applyAlignment="1">
      <alignment horizontal="center" vertical="top"/>
    </xf>
    <xf numFmtId="0" fontId="40" fillId="8" borderId="1" xfId="2" applyFont="1" applyBorder="1" applyAlignment="1">
      <alignment horizontal="center" vertical="top" wrapText="1"/>
    </xf>
    <xf numFmtId="0" fontId="40" fillId="8" borderId="2" xfId="2" applyFont="1" applyBorder="1" applyAlignment="1">
      <alignment horizontal="left" vertical="top"/>
    </xf>
    <xf numFmtId="0" fontId="40" fillId="10" borderId="8" xfId="2" applyFont="1" applyFill="1" applyBorder="1" applyAlignment="1">
      <alignment horizontal="left" vertical="top"/>
    </xf>
    <xf numFmtId="0" fontId="40" fillId="10" borderId="11" xfId="2" applyFont="1" applyFill="1" applyBorder="1" applyAlignment="1">
      <alignment horizontal="center" vertical="top" wrapText="1"/>
    </xf>
    <xf numFmtId="0" fontId="40" fillId="10" borderId="11" xfId="2" applyFont="1" applyFill="1" applyBorder="1" applyAlignment="1">
      <alignment horizontal="center" vertical="top"/>
    </xf>
    <xf numFmtId="0" fontId="40" fillId="10" borderId="69" xfId="2" applyFont="1" applyFill="1" applyBorder="1" applyAlignment="1">
      <alignment horizontal="center" vertical="top" wrapText="1"/>
    </xf>
    <xf numFmtId="0" fontId="40" fillId="10" borderId="69" xfId="2" applyFont="1" applyFill="1" applyBorder="1" applyAlignment="1">
      <alignment horizontal="right" vertical="top"/>
    </xf>
    <xf numFmtId="0" fontId="40" fillId="10" borderId="11" xfId="2" applyFont="1" applyFill="1" applyBorder="1" applyAlignment="1">
      <alignment horizontal="left" vertical="top"/>
    </xf>
    <xf numFmtId="0" fontId="40" fillId="8" borderId="20" xfId="2" applyFont="1" applyBorder="1" applyAlignment="1">
      <alignment horizontal="center" vertical="top"/>
    </xf>
    <xf numFmtId="0" fontId="40" fillId="8" borderId="12" xfId="2" applyFont="1" applyBorder="1" applyAlignment="1">
      <alignment horizontal="center" vertical="top" wrapText="1"/>
    </xf>
    <xf numFmtId="0" fontId="40" fillId="8" borderId="2" xfId="2" applyFont="1" applyBorder="1" applyAlignment="1">
      <alignment horizontal="right" vertical="top" wrapText="1"/>
    </xf>
    <xf numFmtId="0" fontId="40" fillId="10" borderId="3" xfId="2" applyFont="1" applyFill="1" applyBorder="1" applyAlignment="1">
      <alignment horizontal="left" vertical="top" wrapText="1"/>
    </xf>
    <xf numFmtId="0" fontId="40" fillId="10" borderId="2" xfId="2" applyFont="1" applyFill="1" applyBorder="1" applyAlignment="1">
      <alignment horizontal="right" vertical="top" wrapText="1"/>
    </xf>
    <xf numFmtId="0" fontId="40" fillId="10" borderId="3" xfId="2" applyFont="1" applyFill="1" applyBorder="1" applyAlignment="1">
      <alignment horizontal="center" vertical="top" wrapText="1"/>
    </xf>
    <xf numFmtId="0" fontId="40" fillId="10" borderId="61" xfId="2" applyFont="1" applyFill="1" applyBorder="1" applyAlignment="1">
      <alignment horizontal="center" vertical="top" wrapText="1"/>
    </xf>
    <xf numFmtId="0" fontId="40" fillId="14" borderId="8" xfId="2" applyFont="1" applyFill="1" applyBorder="1" applyAlignment="1">
      <alignment horizontal="right" vertical="top"/>
    </xf>
    <xf numFmtId="0" fontId="40" fillId="14" borderId="8" xfId="2" applyFont="1" applyFill="1" applyBorder="1" applyAlignment="1">
      <alignment horizontal="left" vertical="top" wrapText="1"/>
    </xf>
    <xf numFmtId="0" fontId="40" fillId="10" borderId="2" xfId="2" applyFont="1" applyFill="1" applyBorder="1" applyAlignment="1">
      <alignment horizontal="center" vertical="top" wrapText="1"/>
    </xf>
    <xf numFmtId="0" fontId="40" fillId="10" borderId="8" xfId="2" applyFont="1" applyFill="1" applyBorder="1" applyAlignment="1">
      <alignment horizontal="center" vertical="top" wrapText="1"/>
    </xf>
    <xf numFmtId="0" fontId="40" fillId="10" borderId="3" xfId="2" applyFont="1" applyFill="1" applyBorder="1" applyAlignment="1">
      <alignment horizontal="left" vertical="top"/>
    </xf>
    <xf numFmtId="0" fontId="40" fillId="10" borderId="1" xfId="2" applyFont="1" applyFill="1" applyBorder="1" applyAlignment="1">
      <alignment horizontal="center" vertical="top" wrapText="1"/>
    </xf>
    <xf numFmtId="0" fontId="40" fillId="10" borderId="62" xfId="2" applyFont="1" applyFill="1" applyBorder="1" applyAlignment="1">
      <alignment horizontal="center" vertical="top" wrapText="1"/>
    </xf>
    <xf numFmtId="0" fontId="40" fillId="10" borderId="5" xfId="2" applyFont="1" applyFill="1" applyBorder="1" applyAlignment="1">
      <alignment horizontal="center" vertical="top" wrapText="1"/>
    </xf>
    <xf numFmtId="0" fontId="40" fillId="8" borderId="9" xfId="2" applyFont="1" applyBorder="1" applyAlignment="1">
      <alignment horizontal="center" vertical="top"/>
    </xf>
    <xf numFmtId="0" fontId="40" fillId="8" borderId="6" xfId="2" applyFont="1" applyBorder="1" applyAlignment="1">
      <alignment horizontal="center" vertical="top" wrapText="1"/>
    </xf>
    <xf numFmtId="0" fontId="40" fillId="10" borderId="9" xfId="2" applyFont="1" applyFill="1" applyBorder="1" applyAlignment="1">
      <alignment horizontal="center" vertical="top" wrapText="1"/>
    </xf>
    <xf numFmtId="0" fontId="40" fillId="10" borderId="7" xfId="2" applyFont="1" applyFill="1" applyBorder="1" applyAlignment="1">
      <alignment horizontal="center" vertical="top" wrapText="1"/>
    </xf>
    <xf numFmtId="164" fontId="40" fillId="10" borderId="9" xfId="2" applyNumberFormat="1" applyFont="1" applyFill="1" applyBorder="1" applyAlignment="1">
      <alignment horizontal="center" vertical="top" wrapText="1"/>
    </xf>
    <xf numFmtId="0" fontId="40" fillId="10" borderId="63" xfId="2" applyFont="1" applyFill="1" applyBorder="1" applyAlignment="1">
      <alignment horizontal="center" vertical="top" wrapText="1"/>
    </xf>
    <xf numFmtId="0" fontId="40" fillId="14" borderId="7" xfId="2" applyFont="1" applyFill="1" applyBorder="1" applyAlignment="1">
      <alignment horizontal="center" vertical="top" wrapText="1"/>
    </xf>
    <xf numFmtId="0" fontId="40" fillId="10" borderId="70" xfId="2" applyFont="1" applyFill="1" applyBorder="1" applyAlignment="1">
      <alignment horizontal="center" vertical="top" wrapText="1"/>
    </xf>
    <xf numFmtId="0" fontId="41" fillId="6" borderId="11" xfId="0" applyFont="1" applyFill="1" applyBorder="1" applyAlignment="1">
      <alignment horizontal="center" vertical="center"/>
    </xf>
    <xf numFmtId="0" fontId="40" fillId="6" borderId="21" xfId="0" applyFont="1" applyFill="1" applyBorder="1" applyAlignment="1">
      <alignment horizontal="left" vertical="center"/>
    </xf>
    <xf numFmtId="0" fontId="40" fillId="6" borderId="21" xfId="0" applyFont="1" applyFill="1" applyBorder="1" applyAlignment="1">
      <alignment horizontal="center" vertical="center"/>
    </xf>
    <xf numFmtId="0" fontId="40" fillId="6" borderId="21" xfId="0" applyFont="1" applyFill="1" applyBorder="1" applyAlignment="1">
      <alignment horizontal="right" vertical="center"/>
    </xf>
    <xf numFmtId="0" fontId="40" fillId="6" borderId="20" xfId="0" applyFont="1" applyFill="1" applyBorder="1" applyAlignment="1">
      <alignment horizontal="center" vertical="center"/>
    </xf>
    <xf numFmtId="0" fontId="40" fillId="10" borderId="23" xfId="0" applyFont="1" applyFill="1" applyBorder="1" applyAlignment="1">
      <alignment horizontal="center" vertical="center" wrapText="1"/>
    </xf>
    <xf numFmtId="0" fontId="40" fillId="9" borderId="10" xfId="0" applyFont="1" applyFill="1" applyBorder="1" applyAlignment="1">
      <alignment horizontal="center" vertical="top" wrapText="1"/>
    </xf>
    <xf numFmtId="0" fontId="40" fillId="9" borderId="4" xfId="0" applyFont="1" applyFill="1" applyBorder="1" applyAlignment="1">
      <alignment horizontal="center" vertical="top" wrapText="1"/>
    </xf>
    <xf numFmtId="0" fontId="40" fillId="9" borderId="11" xfId="0" applyFont="1" applyFill="1" applyBorder="1" applyAlignment="1">
      <alignment horizontal="center" vertical="top" wrapText="1"/>
    </xf>
    <xf numFmtId="0" fontId="40" fillId="9" borderId="5" xfId="0" applyFont="1" applyFill="1" applyBorder="1" applyAlignment="1">
      <alignment horizontal="center" vertical="top" wrapText="1"/>
    </xf>
    <xf numFmtId="0" fontId="42" fillId="9" borderId="20" xfId="0" applyFont="1" applyFill="1" applyBorder="1" applyAlignment="1">
      <alignment horizontal="center" vertical="top" wrapText="1"/>
    </xf>
    <xf numFmtId="0" fontId="42" fillId="9" borderId="12" xfId="0" applyFont="1" applyFill="1" applyBorder="1" applyAlignment="1">
      <alignment horizontal="center" vertical="top" wrapText="1"/>
    </xf>
    <xf numFmtId="0" fontId="42" fillId="9" borderId="0" xfId="0" applyFont="1" applyFill="1" applyBorder="1" applyAlignment="1">
      <alignment horizontal="center" vertical="top" wrapText="1"/>
    </xf>
    <xf numFmtId="0" fontId="42" fillId="9" borderId="23" xfId="0" applyFont="1" applyFill="1" applyBorder="1" applyAlignment="1">
      <alignment horizontal="center" vertical="top" wrapText="1"/>
    </xf>
    <xf numFmtId="0" fontId="40" fillId="6" borderId="43" xfId="0" applyFont="1" applyFill="1" applyBorder="1" applyAlignment="1">
      <alignment horizontal="center"/>
    </xf>
    <xf numFmtId="0" fontId="40" fillId="6" borderId="44" xfId="0" applyFont="1" applyFill="1" applyBorder="1" applyAlignment="1">
      <alignment horizontal="center"/>
    </xf>
    <xf numFmtId="0" fontId="40" fillId="6" borderId="45" xfId="0" applyFont="1" applyFill="1" applyBorder="1" applyAlignment="1">
      <alignment horizontal="center"/>
    </xf>
    <xf numFmtId="0" fontId="40" fillId="6" borderId="44" xfId="0" applyFont="1" applyFill="1" applyBorder="1" applyAlignment="1">
      <alignment horizontal="right"/>
    </xf>
    <xf numFmtId="0" fontId="40" fillId="6" borderId="46" xfId="0" applyFont="1" applyFill="1" applyBorder="1" applyAlignment="1">
      <alignment horizontal="center" vertical="top"/>
    </xf>
    <xf numFmtId="0" fontId="40" fillId="6" borderId="42" xfId="0" applyFont="1" applyFill="1" applyBorder="1" applyAlignment="1">
      <alignment horizontal="center" vertical="top" wrapText="1"/>
    </xf>
    <xf numFmtId="0" fontId="40" fillId="6" borderId="36" xfId="0" applyFont="1" applyFill="1" applyBorder="1" applyAlignment="1">
      <alignment horizontal="center" vertical="top" wrapText="1"/>
    </xf>
    <xf numFmtId="0" fontId="40" fillId="6" borderId="45" xfId="0" applyFont="1" applyFill="1" applyBorder="1" applyAlignment="1">
      <alignment horizontal="center" wrapText="1"/>
    </xf>
    <xf numFmtId="0" fontId="40" fillId="9" borderId="10" xfId="0" applyNumberFormat="1" applyFont="1" applyFill="1" applyBorder="1" applyAlignment="1">
      <alignment horizontal="center" vertical="top" wrapText="1"/>
    </xf>
    <xf numFmtId="0" fontId="40" fillId="9" borderId="20" xfId="0" applyFont="1" applyFill="1" applyBorder="1" applyAlignment="1">
      <alignment horizontal="center" vertical="top" wrapText="1"/>
    </xf>
    <xf numFmtId="0" fontId="43" fillId="6" borderId="1" xfId="0" applyFont="1" applyFill="1" applyBorder="1" applyAlignment="1">
      <alignment horizontal="center"/>
    </xf>
    <xf numFmtId="0" fontId="44" fillId="6" borderId="42" xfId="0" applyFont="1" applyFill="1" applyBorder="1" applyAlignment="1">
      <alignment horizontal="center" vertical="top"/>
    </xf>
    <xf numFmtId="0" fontId="44" fillId="6" borderId="43" xfId="0" applyFont="1" applyFill="1" applyBorder="1" applyAlignment="1">
      <alignment horizontal="center"/>
    </xf>
    <xf numFmtId="0" fontId="44" fillId="6" borderId="44" xfId="0" applyFont="1" applyFill="1" applyBorder="1" applyAlignment="1">
      <alignment horizontal="center"/>
    </xf>
    <xf numFmtId="0" fontId="44" fillId="6" borderId="45" xfId="0" applyFont="1" applyFill="1" applyBorder="1" applyAlignment="1">
      <alignment horizontal="center"/>
    </xf>
    <xf numFmtId="0" fontId="44" fillId="6" borderId="44" xfId="0" applyFont="1" applyFill="1" applyBorder="1" applyAlignment="1">
      <alignment horizontal="left"/>
    </xf>
    <xf numFmtId="0" fontId="44" fillId="6" borderId="46" xfId="0" applyFont="1" applyFill="1" applyBorder="1" applyAlignment="1">
      <alignment horizontal="center" vertical="top"/>
    </xf>
    <xf numFmtId="0" fontId="44" fillId="6" borderId="54" xfId="0" applyFont="1" applyFill="1" applyBorder="1" applyAlignment="1">
      <alignment horizontal="center" vertical="center" wrapText="1"/>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38" xfId="0" applyFont="1" applyFill="1" applyBorder="1" applyAlignment="1">
      <alignment horizontal="center" vertical="top" wrapText="1"/>
    </xf>
    <xf numFmtId="0" fontId="44" fillId="6" borderId="20" xfId="0" applyFont="1" applyFill="1" applyBorder="1" applyAlignment="1">
      <alignment horizontal="center" vertical="top" wrapText="1"/>
    </xf>
    <xf numFmtId="0" fontId="44" fillId="6" borderId="39" xfId="0" applyFont="1" applyFill="1" applyBorder="1" applyAlignment="1">
      <alignment horizontal="center" vertical="top" wrapText="1"/>
    </xf>
    <xf numFmtId="0" fontId="40" fillId="6" borderId="49" xfId="0" applyFont="1" applyFill="1" applyBorder="1" applyAlignment="1">
      <alignment horizontal="center"/>
    </xf>
    <xf numFmtId="0" fontId="40" fillId="6" borderId="38" xfId="0" applyFont="1" applyFill="1" applyBorder="1" applyAlignment="1">
      <alignment horizontal="center" wrapText="1"/>
    </xf>
    <xf numFmtId="0" fontId="40" fillId="6" borderId="20" xfId="0" applyFont="1" applyFill="1" applyBorder="1" applyAlignment="1">
      <alignment horizontal="center" wrapText="1"/>
    </xf>
    <xf numFmtId="0" fontId="40" fillId="6" borderId="39" xfId="0" applyFont="1" applyFill="1" applyBorder="1" applyAlignment="1">
      <alignment horizontal="center" wrapText="1"/>
    </xf>
    <xf numFmtId="0" fontId="40" fillId="6" borderId="57" xfId="0" applyFont="1" applyFill="1" applyBorder="1" applyAlignment="1">
      <alignment horizontal="center" wrapText="1"/>
    </xf>
    <xf numFmtId="0" fontId="40" fillId="6" borderId="58" xfId="0" applyFont="1" applyFill="1" applyBorder="1" applyAlignment="1">
      <alignment horizontal="center" wrapText="1"/>
    </xf>
    <xf numFmtId="0" fontId="40" fillId="6" borderId="59" xfId="0" applyFont="1" applyFill="1" applyBorder="1" applyAlignment="1">
      <alignment horizontal="center" wrapText="1"/>
    </xf>
    <xf numFmtId="0" fontId="40" fillId="13" borderId="10" xfId="0" applyFont="1" applyFill="1" applyBorder="1" applyAlignment="1">
      <alignment horizontal="center" vertical="top" wrapText="1"/>
    </xf>
    <xf numFmtId="14" fontId="11" fillId="16" borderId="71" xfId="3" applyNumberFormat="1" applyAlignment="1" applyProtection="1">
      <alignment horizontal="right"/>
      <protection locked="0"/>
    </xf>
    <xf numFmtId="164" fontId="11" fillId="16" borderId="71" xfId="3" applyNumberFormat="1" applyAlignment="1" applyProtection="1">
      <alignment horizontal="right"/>
      <protection locked="0"/>
    </xf>
    <xf numFmtId="0" fontId="11" fillId="16" borderId="71" xfId="3" applyAlignment="1" applyProtection="1">
      <alignment horizontal="right" vertical="center"/>
      <protection locked="0"/>
    </xf>
    <xf numFmtId="14" fontId="11" fillId="16" borderId="71" xfId="3" applyNumberFormat="1" applyAlignment="1" applyProtection="1">
      <alignment horizontal="right" vertical="center"/>
      <protection locked="0"/>
    </xf>
    <xf numFmtId="0" fontId="11" fillId="16" borderId="71" xfId="3" applyAlignment="1" applyProtection="1">
      <alignment horizontal="center" vertical="top"/>
      <protection locked="0"/>
    </xf>
    <xf numFmtId="14" fontId="11" fillId="16" borderId="71" xfId="3" applyNumberFormat="1" applyAlignment="1">
      <alignment horizontal="center"/>
      <protection locked="0"/>
    </xf>
    <xf numFmtId="0" fontId="11" fillId="16" borderId="71" xfId="3" applyNumberFormat="1" applyAlignment="1" applyProtection="1">
      <alignment horizontal="right" vertical="center"/>
      <protection locked="0"/>
    </xf>
    <xf numFmtId="0" fontId="11" fillId="16" borderId="71" xfId="3" applyAlignment="1" applyProtection="1">
      <alignment horizontal="center"/>
      <protection locked="0"/>
    </xf>
    <xf numFmtId="2" fontId="11" fillId="16" borderId="71" xfId="3" applyNumberFormat="1" applyAlignment="1" applyProtection="1">
      <alignment horizontal="right" vertical="center"/>
      <protection locked="0"/>
    </xf>
    <xf numFmtId="164" fontId="11" fillId="16" borderId="71" xfId="3" applyNumberFormat="1" applyAlignment="1" applyProtection="1">
      <alignment horizontal="right" vertical="center"/>
      <protection locked="0"/>
    </xf>
    <xf numFmtId="2" fontId="11" fillId="16" borderId="71" xfId="3" applyNumberFormat="1" applyAlignment="1" applyProtection="1">
      <alignment horizontal="right"/>
      <protection locked="0"/>
    </xf>
    <xf numFmtId="2" fontId="11" fillId="16" borderId="71" xfId="3" applyNumberFormat="1" applyAlignment="1" applyProtection="1">
      <alignment horizontal="right" vertical="top"/>
      <protection locked="0"/>
    </xf>
    <xf numFmtId="0" fontId="11" fillId="16" borderId="71" xfId="3" applyAlignment="1" applyProtection="1">
      <alignment horizontal="left" vertical="top"/>
      <protection locked="0"/>
    </xf>
    <xf numFmtId="0" fontId="11" fillId="16" borderId="3" xfId="4" applyBorder="1" applyAlignment="1">
      <alignment horizontal="left" vertical="center"/>
    </xf>
    <xf numFmtId="0" fontId="11" fillId="16" borderId="8" xfId="4" applyBorder="1" applyAlignment="1">
      <alignment horizontal="left" vertical="center"/>
    </xf>
    <xf numFmtId="0" fontId="11" fillId="17" borderId="72" xfId="7" applyAlignment="1">
      <alignment horizontal="left"/>
    </xf>
    <xf numFmtId="0" fontId="39" fillId="10" borderId="0" xfId="5" applyAlignment="1">
      <alignment horizontal="left"/>
    </xf>
    <xf numFmtId="0" fontId="39" fillId="10" borderId="0" xfId="5" applyAlignment="1">
      <alignment horizontal="center"/>
    </xf>
    <xf numFmtId="0" fontId="45" fillId="12" borderId="0" xfId="6" applyAlignment="1">
      <alignment horizontal="left"/>
    </xf>
    <xf numFmtId="0" fontId="45" fillId="12" borderId="0" xfId="6" applyAlignment="1">
      <alignment horizontal="center"/>
    </xf>
    <xf numFmtId="0" fontId="39" fillId="10" borderId="0" xfId="5">
      <alignment vertical="center"/>
    </xf>
    <xf numFmtId="0" fontId="45" fillId="12" borderId="0" xfId="6">
      <alignment vertical="center"/>
    </xf>
    <xf numFmtId="14" fontId="11" fillId="17" borderId="72" xfId="7" applyNumberFormat="1" applyAlignment="1">
      <alignment horizontal="center" vertical="center"/>
    </xf>
    <xf numFmtId="164" fontId="11" fillId="17" borderId="72" xfId="7" applyNumberFormat="1" applyAlignment="1">
      <alignment horizontal="center" vertical="center"/>
    </xf>
    <xf numFmtId="0" fontId="11" fillId="17" borderId="72" xfId="7" applyAlignment="1">
      <alignment horizontal="center"/>
    </xf>
    <xf numFmtId="2" fontId="11" fillId="17" borderId="72" xfId="7" applyNumberFormat="1" applyAlignment="1">
      <alignment horizontal="right" vertical="center"/>
    </xf>
    <xf numFmtId="0" fontId="11" fillId="17" borderId="72" xfId="7" applyAlignment="1">
      <alignment horizontal="right" vertical="center"/>
    </xf>
    <xf numFmtId="14" fontId="11" fillId="17" borderId="72" xfId="7" applyNumberFormat="1" applyAlignment="1">
      <alignment horizontal="right" vertical="center"/>
    </xf>
    <xf numFmtId="0" fontId="11" fillId="17" borderId="72" xfId="7" applyAlignment="1">
      <alignment horizontal="center" vertical="top"/>
    </xf>
    <xf numFmtId="2" fontId="11" fillId="17" borderId="72" xfId="7" applyNumberFormat="1" applyAlignment="1">
      <alignment horizontal="center"/>
    </xf>
    <xf numFmtId="1" fontId="11" fillId="17" borderId="72" xfId="7" applyNumberFormat="1" applyAlignment="1">
      <alignment horizontal="center"/>
    </xf>
    <xf numFmtId="0" fontId="11" fillId="17" borderId="72" xfId="7" applyAlignment="1">
      <alignment vertical="top" wrapText="1"/>
    </xf>
    <xf numFmtId="2" fontId="11" fillId="17" borderId="72" xfId="7" applyNumberFormat="1" applyAlignment="1">
      <alignment horizontal="right" vertical="top"/>
    </xf>
    <xf numFmtId="2" fontId="11" fillId="17" borderId="72" xfId="7" applyNumberFormat="1" applyAlignment="1">
      <alignment horizontal="left" vertical="top"/>
    </xf>
    <xf numFmtId="2" fontId="11" fillId="17" borderId="72" xfId="7" applyNumberFormat="1" applyAlignment="1">
      <alignment horizontal="center" vertical="top"/>
    </xf>
    <xf numFmtId="10" fontId="11" fillId="17" borderId="72" xfId="7" applyNumberFormat="1" applyAlignment="1">
      <alignment horizontal="center" vertical="top"/>
    </xf>
    <xf numFmtId="2" fontId="11" fillId="17" borderId="72" xfId="7" applyNumberFormat="1" applyAlignment="1">
      <alignment horizontal="right"/>
    </xf>
    <xf numFmtId="164" fontId="11" fillId="17" borderId="72" xfId="7" applyNumberFormat="1" applyAlignment="1">
      <alignment horizontal="right"/>
    </xf>
    <xf numFmtId="2" fontId="11" fillId="17" borderId="72" xfId="7" applyNumberFormat="1" applyAlignment="1">
      <alignment horizontal="left" vertical="top" wrapText="1"/>
    </xf>
    <xf numFmtId="0" fontId="11" fillId="17" borderId="72" xfId="7" applyAlignment="1">
      <alignment horizontal="left" vertical="top"/>
    </xf>
    <xf numFmtId="164" fontId="11" fillId="17" borderId="72" xfId="7" applyNumberFormat="1" applyAlignment="1">
      <alignment horizontal="center" vertical="top"/>
    </xf>
    <xf numFmtId="166" fontId="11" fillId="17" borderId="72" xfId="7" applyNumberFormat="1" applyAlignment="1">
      <alignment horizontal="center" vertical="top"/>
    </xf>
    <xf numFmtId="0" fontId="39" fillId="10" borderId="0" xfId="5" applyAlignment="1"/>
    <xf numFmtId="0" fontId="45" fillId="12" borderId="0" xfId="6" applyAlignment="1"/>
    <xf numFmtId="14" fontId="39" fillId="10" borderId="0" xfId="5" applyNumberFormat="1" applyAlignment="1">
      <alignment horizontal="center"/>
    </xf>
    <xf numFmtId="0" fontId="39" fillId="10" borderId="0" xfId="5" applyAlignment="1" applyProtection="1">
      <alignment horizontal="center"/>
    </xf>
    <xf numFmtId="0" fontId="39" fillId="10" borderId="0" xfId="5" applyAlignment="1" applyProtection="1">
      <alignment horizontal="left"/>
    </xf>
    <xf numFmtId="0" fontId="39" fillId="10" borderId="0" xfId="5" applyProtection="1">
      <alignment vertical="center"/>
    </xf>
    <xf numFmtId="0" fontId="45" fillId="12" borderId="0" xfId="6" applyAlignment="1" applyProtection="1">
      <alignment horizontal="left"/>
    </xf>
    <xf numFmtId="0" fontId="45" fillId="12" borderId="0" xfId="6" applyAlignment="1" applyProtection="1">
      <alignment horizontal="center"/>
    </xf>
    <xf numFmtId="0" fontId="45" fillId="12" borderId="0" xfId="6" applyProtection="1">
      <alignment vertical="center"/>
    </xf>
    <xf numFmtId="0" fontId="39" fillId="10" borderId="0" xfId="5" applyAlignment="1">
      <alignment horizontal="center" vertical="top"/>
    </xf>
    <xf numFmtId="0" fontId="11" fillId="12" borderId="0" xfId="10" applyBorder="1">
      <alignment vertical="center"/>
    </xf>
    <xf numFmtId="0" fontId="48" fillId="10" borderId="24" xfId="8" applyAlignment="1">
      <alignment horizontal="center" vertical="top" wrapText="1"/>
    </xf>
    <xf numFmtId="0" fontId="48" fillId="10" borderId="24" xfId="8" applyAlignment="1">
      <alignment horizontal="center" vertical="top"/>
    </xf>
    <xf numFmtId="0" fontId="48" fillId="10" borderId="24" xfId="8" applyAlignment="1">
      <alignment horizontal="center" vertical="center"/>
    </xf>
    <xf numFmtId="0" fontId="48" fillId="10" borderId="24" xfId="8" applyAlignment="1">
      <alignment horizontal="left" vertical="center"/>
    </xf>
    <xf numFmtId="0" fontId="48" fillId="10" borderId="24" xfId="8" applyAlignment="1">
      <alignment horizontal="center"/>
    </xf>
    <xf numFmtId="0" fontId="48" fillId="10" borderId="24" xfId="8" applyAlignment="1">
      <alignment horizontal="center" vertical="center" wrapText="1"/>
    </xf>
    <xf numFmtId="0" fontId="48" fillId="10" borderId="24" xfId="8" applyAlignment="1">
      <alignment horizontal="left"/>
    </xf>
    <xf numFmtId="0" fontId="11" fillId="12" borderId="4" xfId="10" applyBorder="1">
      <alignment vertical="center"/>
    </xf>
    <xf numFmtId="0" fontId="11" fillId="12" borderId="11" xfId="10" applyBorder="1">
      <alignment vertical="center"/>
    </xf>
    <xf numFmtId="0" fontId="11" fillId="12" borderId="5" xfId="10" applyBorder="1">
      <alignment vertical="center"/>
    </xf>
    <xf numFmtId="164" fontId="11" fillId="17" borderId="72" xfId="7" applyNumberFormat="1" applyAlignment="1">
      <alignment horizontal="right" vertical="center"/>
    </xf>
    <xf numFmtId="0" fontId="11" fillId="17" borderId="72" xfId="7" applyAlignment="1">
      <alignment horizontal="right"/>
    </xf>
    <xf numFmtId="0" fontId="48" fillId="10" borderId="51" xfId="8" applyBorder="1" applyAlignment="1">
      <alignment horizontal="left" vertical="center"/>
    </xf>
    <xf numFmtId="0" fontId="48" fillId="10" borderId="49" xfId="8" applyBorder="1" applyAlignment="1">
      <alignment horizontal="center" vertical="center"/>
    </xf>
    <xf numFmtId="0" fontId="48" fillId="10" borderId="51" xfId="8" applyBorder="1" applyAlignment="1">
      <alignment horizontal="center" vertical="center"/>
    </xf>
    <xf numFmtId="0" fontId="48" fillId="10" borderId="50" xfId="8" applyBorder="1" applyAlignment="1">
      <alignment horizontal="center" vertical="center"/>
    </xf>
    <xf numFmtId="0" fontId="48" fillId="10" borderId="53" xfId="8" applyBorder="1" applyAlignment="1">
      <alignment vertical="center" wrapText="1"/>
    </xf>
    <xf numFmtId="0" fontId="48" fillId="10" borderId="53" xfId="8" applyBorder="1" applyAlignment="1">
      <alignment horizontal="center" vertical="center" wrapText="1"/>
    </xf>
    <xf numFmtId="0" fontId="48" fillId="10" borderId="42" xfId="8" applyBorder="1" applyAlignment="1">
      <alignment horizontal="center" vertical="center" wrapText="1"/>
    </xf>
    <xf numFmtId="0" fontId="48" fillId="10" borderId="53" xfId="8" applyBorder="1" applyAlignment="1">
      <alignment horizontal="center" vertical="top"/>
    </xf>
    <xf numFmtId="0" fontId="48" fillId="10" borderId="42" xfId="8" applyBorder="1" applyAlignment="1">
      <alignment horizontal="center" vertical="top"/>
    </xf>
    <xf numFmtId="0" fontId="48" fillId="10" borderId="53" xfId="8" applyBorder="1" applyAlignment="1">
      <alignment horizontal="center" vertical="top" wrapText="1"/>
    </xf>
    <xf numFmtId="0" fontId="11" fillId="17" borderId="72" xfId="7" applyAlignment="1">
      <alignment horizontal="left" vertical="center"/>
    </xf>
    <xf numFmtId="0" fontId="11" fillId="15" borderId="73" xfId="9" applyAlignment="1">
      <alignment horizontal="left"/>
    </xf>
    <xf numFmtId="0" fontId="11" fillId="15" borderId="73" xfId="9">
      <alignment vertical="center"/>
    </xf>
    <xf numFmtId="0" fontId="11" fillId="12" borderId="23" xfId="10" applyBorder="1">
      <alignment vertical="center"/>
    </xf>
    <xf numFmtId="0" fontId="11" fillId="12" borderId="21" xfId="10" applyBorder="1">
      <alignment vertical="center"/>
    </xf>
    <xf numFmtId="0" fontId="11" fillId="12" borderId="7" xfId="10" applyBorder="1">
      <alignment vertical="center"/>
    </xf>
    <xf numFmtId="0" fontId="11" fillId="16" borderId="2" xfId="3" applyBorder="1" applyAlignment="1">
      <alignment horizontal="left" vertical="center"/>
      <protection locked="0"/>
    </xf>
    <xf numFmtId="14" fontId="11" fillId="16" borderId="2" xfId="3" applyNumberFormat="1" applyBorder="1" applyAlignment="1">
      <alignment horizontal="left" vertical="center"/>
      <protection locked="0"/>
    </xf>
    <xf numFmtId="0" fontId="11" fillId="16" borderId="71" xfId="3" applyAlignment="1">
      <alignment horizontal="left" vertical="top"/>
      <protection locked="0"/>
    </xf>
    <xf numFmtId="0" fontId="11" fillId="16" borderId="71" xfId="3" applyAlignment="1">
      <alignment horizontal="center" vertical="top"/>
      <protection locked="0"/>
    </xf>
    <xf numFmtId="2" fontId="11" fillId="16" borderId="71" xfId="3" applyNumberFormat="1" applyAlignment="1">
      <alignment horizontal="right" vertical="top"/>
      <protection locked="0"/>
    </xf>
    <xf numFmtId="0" fontId="46" fillId="15" borderId="73" xfId="9" applyFont="1" applyAlignment="1">
      <alignment horizontal="center" vertical="center" wrapText="1"/>
    </xf>
    <xf numFmtId="164" fontId="11" fillId="16" borderId="71" xfId="3" applyNumberFormat="1" applyAlignment="1">
      <alignment horizontal="center" vertical="top"/>
      <protection locked="0"/>
    </xf>
    <xf numFmtId="0" fontId="47" fillId="10" borderId="24" xfId="8" applyFont="1" applyAlignment="1">
      <alignment horizontal="center" vertical="top" wrapText="1"/>
    </xf>
    <xf numFmtId="0" fontId="48" fillId="10" borderId="24" xfId="8" applyAlignment="1">
      <alignment horizontal="left" vertical="top"/>
    </xf>
    <xf numFmtId="0" fontId="48" fillId="10" borderId="24" xfId="8" applyAlignment="1">
      <alignment horizontal="left" vertical="top" wrapText="1"/>
    </xf>
    <xf numFmtId="0" fontId="48" fillId="10" borderId="36" xfId="8" applyBorder="1" applyAlignment="1">
      <alignment horizontal="center" vertical="top" wrapText="1"/>
    </xf>
    <xf numFmtId="0" fontId="48" fillId="10" borderId="36" xfId="8" applyBorder="1" applyAlignment="1">
      <alignment horizontal="center" vertical="top"/>
    </xf>
    <xf numFmtId="0" fontId="48" fillId="10" borderId="42" xfId="8" applyBorder="1" applyAlignment="1">
      <alignment horizontal="center" vertical="top" wrapText="1"/>
    </xf>
    <xf numFmtId="0" fontId="48" fillId="10" borderId="36" xfId="8" applyBorder="1" applyAlignment="1">
      <alignment horizontal="center" vertical="center" wrapText="1"/>
    </xf>
    <xf numFmtId="0" fontId="48" fillId="15" borderId="74" xfId="11" applyAlignment="1">
      <alignment horizontal="center" vertical="top"/>
    </xf>
    <xf numFmtId="0" fontId="48" fillId="15" borderId="76" xfId="11" applyBorder="1" applyAlignment="1">
      <alignment horizontal="center" vertical="top"/>
    </xf>
    <xf numFmtId="0" fontId="48" fillId="15" borderId="75" xfId="11" applyBorder="1" applyAlignment="1">
      <alignment horizontal="center" vertical="top"/>
    </xf>
    <xf numFmtId="0" fontId="48" fillId="15" borderId="76" xfId="11" applyBorder="1" applyAlignment="1">
      <alignment horizontal="left" vertical="top"/>
    </xf>
    <xf numFmtId="0" fontId="48" fillId="15" borderId="77" xfId="11" applyBorder="1" applyAlignment="1">
      <alignment horizontal="center" vertical="top"/>
    </xf>
    <xf numFmtId="0" fontId="48" fillId="15" borderId="78" xfId="11" applyBorder="1" applyAlignment="1">
      <alignment horizontal="left" vertical="top"/>
    </xf>
    <xf numFmtId="0" fontId="48" fillId="15" borderId="79" xfId="11" applyBorder="1" applyAlignment="1">
      <alignment horizontal="center" vertical="top" wrapText="1"/>
    </xf>
    <xf numFmtId="0" fontId="48" fillId="15" borderId="42" xfId="11" applyBorder="1" applyAlignment="1">
      <alignment horizontal="center" vertical="top" wrapText="1"/>
    </xf>
    <xf numFmtId="0" fontId="48" fillId="15" borderId="36" xfId="11" applyBorder="1" applyAlignment="1">
      <alignment horizontal="center" vertical="top" wrapText="1"/>
    </xf>
    <xf numFmtId="0" fontId="48" fillId="10" borderId="49" xfId="8" applyBorder="1" applyAlignment="1">
      <alignment horizontal="left" vertical="center"/>
    </xf>
    <xf numFmtId="0" fontId="48" fillId="10" borderId="50" xfId="8" applyBorder="1" applyAlignment="1">
      <alignment horizontal="left" vertical="center"/>
    </xf>
    <xf numFmtId="2" fontId="48" fillId="17" borderId="76" xfId="12" applyBorder="1" applyAlignment="1">
      <alignment horizontal="center"/>
    </xf>
    <xf numFmtId="2" fontId="48" fillId="17" borderId="81" xfId="12" applyBorder="1" applyAlignment="1">
      <alignment horizontal="center"/>
    </xf>
    <xf numFmtId="2" fontId="48" fillId="17" borderId="74" xfId="12" applyNumberFormat="1" applyAlignment="1">
      <alignment horizontal="right"/>
    </xf>
    <xf numFmtId="14" fontId="48" fillId="17" borderId="80" xfId="12" applyNumberFormat="1" applyBorder="1" applyAlignment="1">
      <alignment horizontal="center"/>
    </xf>
    <xf numFmtId="14" fontId="48" fillId="17" borderId="82" xfId="12" applyNumberFormat="1" applyBorder="1" applyAlignment="1">
      <alignment horizontal="center"/>
    </xf>
    <xf numFmtId="2" fontId="11" fillId="17" borderId="84" xfId="7" applyNumberFormat="1" applyBorder="1" applyAlignment="1">
      <alignment horizontal="right" vertical="center"/>
    </xf>
    <xf numFmtId="2" fontId="48" fillId="17" borderId="85" xfId="12" applyBorder="1" applyAlignment="1">
      <alignment horizontal="center"/>
    </xf>
    <xf numFmtId="2" fontId="48" fillId="17" borderId="86" xfId="12" applyBorder="1" applyAlignment="1">
      <alignment horizontal="center"/>
    </xf>
    <xf numFmtId="14" fontId="11" fillId="15" borderId="87" xfId="9" applyNumberFormat="1" applyBorder="1" applyAlignment="1">
      <alignment horizontal="center"/>
    </xf>
    <xf numFmtId="2" fontId="11" fillId="17" borderId="83" xfId="7" applyNumberFormat="1" applyBorder="1" applyAlignment="1">
      <alignment horizontal="right"/>
    </xf>
    <xf numFmtId="2" fontId="11" fillId="17" borderId="84" xfId="7" applyNumberFormat="1" applyBorder="1" applyAlignment="1">
      <alignment horizontal="right"/>
    </xf>
    <xf numFmtId="14" fontId="11" fillId="17" borderId="88" xfId="7" applyNumberFormat="1" applyBorder="1" applyAlignment="1">
      <alignment horizontal="center"/>
    </xf>
    <xf numFmtId="0" fontId="11" fillId="17" borderId="51" xfId="7" applyNumberFormat="1" applyBorder="1" applyAlignment="1">
      <alignment horizontal="center"/>
    </xf>
    <xf numFmtId="0" fontId="40" fillId="6" borderId="12" xfId="0" applyFont="1" applyFill="1" applyBorder="1" applyAlignment="1">
      <alignment horizontal="center" vertical="top" wrapText="1"/>
    </xf>
    <xf numFmtId="14" fontId="11" fillId="15" borderId="89" xfId="9" applyNumberFormat="1" applyBorder="1" applyAlignment="1">
      <alignment horizontal="center"/>
    </xf>
    <xf numFmtId="0" fontId="40" fillId="6" borderId="14" xfId="0" applyFont="1" applyFill="1" applyBorder="1" applyAlignment="1">
      <alignment horizontal="center" vertical="top" wrapText="1"/>
    </xf>
    <xf numFmtId="0" fontId="40" fillId="6" borderId="25" xfId="0" applyFont="1" applyFill="1" applyBorder="1" applyAlignment="1">
      <alignment horizontal="center" vertical="top" wrapText="1"/>
    </xf>
    <xf numFmtId="0" fontId="40" fillId="6" borderId="13" xfId="0" applyFont="1" applyFill="1" applyBorder="1" applyAlignment="1">
      <alignment horizontal="center" vertical="top" wrapText="1"/>
    </xf>
    <xf numFmtId="0" fontId="40" fillId="6" borderId="35" xfId="0" applyFont="1" applyFill="1" applyBorder="1" applyAlignment="1">
      <alignment horizontal="center" vertical="top" wrapText="1"/>
    </xf>
    <xf numFmtId="0" fontId="40" fillId="6" borderId="15" xfId="0" applyFont="1" applyFill="1" applyBorder="1" applyAlignment="1">
      <alignment horizontal="center" vertical="top" wrapText="1"/>
    </xf>
    <xf numFmtId="14" fontId="48" fillId="17" borderId="90" xfId="12" applyNumberFormat="1" applyBorder="1" applyAlignment="1">
      <alignment horizontal="center"/>
    </xf>
    <xf numFmtId="0" fontId="11" fillId="17" borderId="48" xfId="7" applyNumberFormat="1" applyBorder="1" applyAlignment="1">
      <alignment horizontal="center"/>
    </xf>
    <xf numFmtId="14" fontId="11" fillId="17" borderId="51" xfId="7" applyNumberFormat="1" applyBorder="1" applyAlignment="1">
      <alignment horizontal="center"/>
    </xf>
    <xf numFmtId="0" fontId="40" fillId="6" borderId="52" xfId="0" applyFont="1" applyFill="1" applyBorder="1" applyAlignment="1">
      <alignment horizontal="center" wrapText="1"/>
    </xf>
    <xf numFmtId="0" fontId="40" fillId="6" borderId="14" xfId="0" applyFont="1" applyFill="1" applyBorder="1" applyAlignment="1">
      <alignment horizontal="center" wrapText="1"/>
    </xf>
    <xf numFmtId="0" fontId="40" fillId="6" borderId="15" xfId="0" applyFont="1" applyFill="1" applyBorder="1" applyAlignment="1">
      <alignment horizontal="center" wrapText="1"/>
    </xf>
    <xf numFmtId="0" fontId="40" fillId="6" borderId="24" xfId="0" applyFont="1" applyFill="1" applyBorder="1" applyAlignment="1">
      <alignment horizontal="center" wrapText="1"/>
    </xf>
    <xf numFmtId="0" fontId="48" fillId="10" borderId="51" xfId="8" applyBorder="1" applyAlignment="1">
      <alignment horizontal="center" vertical="center" wrapText="1"/>
    </xf>
    <xf numFmtId="0" fontId="48" fillId="10" borderId="13" xfId="8" applyBorder="1" applyAlignment="1">
      <alignment horizontal="center" vertical="center" wrapText="1"/>
    </xf>
    <xf numFmtId="0" fontId="48" fillId="10" borderId="14" xfId="8" applyBorder="1" applyAlignment="1">
      <alignment horizontal="center" vertical="center" wrapText="1"/>
    </xf>
    <xf numFmtId="0" fontId="48" fillId="10" borderId="25" xfId="8" applyBorder="1" applyAlignment="1">
      <alignment horizontal="center" vertical="center" wrapText="1"/>
    </xf>
    <xf numFmtId="0" fontId="48" fillId="10" borderId="51" xfId="8" applyBorder="1" applyAlignment="1">
      <alignment horizontal="center" vertical="top" wrapText="1"/>
    </xf>
    <xf numFmtId="0" fontId="48" fillId="10" borderId="13" xfId="8" applyBorder="1" applyAlignment="1">
      <alignment horizontal="center" vertical="top" wrapText="1"/>
    </xf>
    <xf numFmtId="0" fontId="48" fillId="10" borderId="14" xfId="8" applyBorder="1" applyAlignment="1">
      <alignment horizontal="center" vertical="top" wrapText="1"/>
    </xf>
    <xf numFmtId="2" fontId="48" fillId="17" borderId="74" xfId="12" applyNumberFormat="1" applyAlignment="1">
      <alignment horizontal="right" vertical="center"/>
    </xf>
    <xf numFmtId="0" fontId="11" fillId="17" borderId="72" xfId="7">
      <alignment vertical="center" wrapText="1"/>
    </xf>
    <xf numFmtId="0" fontId="19" fillId="18" borderId="3" xfId="0" applyFont="1" applyFill="1" applyBorder="1" applyAlignment="1" applyProtection="1">
      <alignment horizontal="center" vertical="top"/>
      <protection locked="0"/>
    </xf>
    <xf numFmtId="2" fontId="19" fillId="18" borderId="71" xfId="0" applyNumberFormat="1" applyFont="1" applyFill="1" applyBorder="1" applyAlignment="1" applyProtection="1">
      <alignment horizontal="right" vertical="top"/>
      <protection locked="0"/>
    </xf>
    <xf numFmtId="0" fontId="19" fillId="16" borderId="3" xfId="0" applyFont="1" applyFill="1" applyBorder="1" applyAlignment="1" applyProtection="1">
      <alignment horizontal="center" vertical="top"/>
      <protection locked="0"/>
    </xf>
    <xf numFmtId="2" fontId="19" fillId="16" borderId="71" xfId="0" applyNumberFormat="1" applyFont="1" applyFill="1" applyBorder="1" applyAlignment="1" applyProtection="1">
      <alignment horizontal="right" vertical="top"/>
      <protection locked="0"/>
    </xf>
    <xf numFmtId="0" fontId="19" fillId="18" borderId="3" xfId="0" applyFont="1" applyFill="1" applyBorder="1" applyAlignment="1" applyProtection="1">
      <alignment horizontal="left" vertical="top"/>
      <protection locked="0"/>
    </xf>
    <xf numFmtId="0" fontId="19" fillId="18" borderId="71" xfId="0" applyFont="1" applyFill="1" applyBorder="1" applyAlignment="1" applyProtection="1">
      <alignment horizontal="center" vertical="top"/>
      <protection locked="0"/>
    </xf>
    <xf numFmtId="0" fontId="19" fillId="16" borderId="3" xfId="0" applyFont="1" applyFill="1" applyBorder="1" applyAlignment="1" applyProtection="1">
      <alignment horizontal="left" vertical="top"/>
      <protection locked="0"/>
    </xf>
    <xf numFmtId="0" fontId="19" fillId="16" borderId="71" xfId="0" applyFont="1" applyFill="1" applyBorder="1" applyAlignment="1" applyProtection="1">
      <alignment horizontal="center" vertical="top"/>
      <protection locked="0"/>
    </xf>
    <xf numFmtId="0" fontId="19" fillId="18" borderId="62" xfId="0" applyFont="1" applyFill="1" applyBorder="1" applyAlignment="1" applyProtection="1">
      <alignment horizontal="left" vertical="top"/>
      <protection locked="0"/>
    </xf>
    <xf numFmtId="0" fontId="11" fillId="17" borderId="72" xfId="7" applyAlignment="1">
      <alignment horizontal="center" vertical="center"/>
    </xf>
    <xf numFmtId="0" fontId="11" fillId="15" borderId="92" xfId="9" applyBorder="1" applyAlignment="1">
      <alignment horizontal="left"/>
    </xf>
    <xf numFmtId="0" fontId="11" fillId="15" borderId="91" xfId="9" applyBorder="1" applyAlignment="1">
      <alignment horizontal="left"/>
    </xf>
    <xf numFmtId="2" fontId="11" fillId="17" borderId="72" xfId="7" applyNumberFormat="1">
      <alignment vertical="center" wrapText="1"/>
    </xf>
    <xf numFmtId="14" fontId="11" fillId="17" borderId="72" xfId="7" applyNumberFormat="1">
      <alignment vertical="center" wrapText="1"/>
    </xf>
    <xf numFmtId="2" fontId="48" fillId="17" borderId="80" xfId="12" applyNumberFormat="1" applyBorder="1" applyAlignment="1">
      <alignment horizontal="center"/>
    </xf>
    <xf numFmtId="2" fontId="48" fillId="17" borderId="82" xfId="12" applyNumberFormat="1" applyBorder="1" applyAlignment="1">
      <alignment horizontal="center"/>
    </xf>
    <xf numFmtId="0" fontId="49" fillId="6" borderId="10" xfId="0" applyFont="1" applyFill="1" applyBorder="1" applyAlignment="1">
      <alignment horizontal="center" vertical="center" wrapText="1"/>
    </xf>
    <xf numFmtId="0" fontId="49" fillId="6" borderId="2" xfId="0" applyFont="1" applyFill="1" applyBorder="1" applyAlignment="1">
      <alignment horizontal="left"/>
    </xf>
    <xf numFmtId="0" fontId="49" fillId="6" borderId="3" xfId="0" applyFont="1" applyFill="1" applyBorder="1" applyAlignment="1">
      <alignment horizontal="center"/>
    </xf>
    <xf numFmtId="0" fontId="49" fillId="6" borderId="3" xfId="0" applyFont="1" applyFill="1" applyBorder="1" applyAlignment="1">
      <alignment horizontal="left"/>
    </xf>
    <xf numFmtId="0" fontId="49" fillId="6" borderId="9" xfId="0" applyFont="1" applyFill="1" applyBorder="1" applyAlignment="1">
      <alignment horizontal="center" vertical="center" wrapText="1"/>
    </xf>
    <xf numFmtId="0" fontId="49" fillId="6" borderId="1" xfId="0" applyFont="1" applyFill="1" applyBorder="1" applyAlignment="1">
      <alignment horizontal="center"/>
    </xf>
    <xf numFmtId="0" fontId="49" fillId="6" borderId="2"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 xfId="0" applyFont="1" applyFill="1" applyBorder="1" applyAlignment="1">
      <alignment horizontal="left" vertical="center"/>
    </xf>
    <xf numFmtId="0" fontId="49" fillId="6" borderId="3" xfId="0" applyFont="1" applyFill="1" applyBorder="1" applyAlignment="1">
      <alignment horizontal="left" vertical="center"/>
    </xf>
    <xf numFmtId="0" fontId="49" fillId="6" borderId="1" xfId="0" applyFont="1" applyFill="1" applyBorder="1" applyAlignment="1" applyProtection="1">
      <alignment horizontal="center" vertical="center"/>
    </xf>
    <xf numFmtId="0" fontId="49" fillId="6" borderId="1"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2"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2" fontId="48" fillId="17" borderId="74" xfId="12">
      <alignment vertical="center"/>
    </xf>
    <xf numFmtId="0" fontId="11" fillId="17" borderId="94" xfId="7" applyNumberFormat="1" applyBorder="1">
      <alignment vertical="center" wrapText="1"/>
    </xf>
    <xf numFmtId="2" fontId="11" fillId="17" borderId="93" xfId="7" applyNumberFormat="1" applyBorder="1">
      <alignment vertical="center" wrapText="1"/>
    </xf>
    <xf numFmtId="2" fontId="11" fillId="17" borderId="84" xfId="7" applyNumberFormat="1" applyBorder="1">
      <alignment vertical="center" wrapText="1"/>
    </xf>
    <xf numFmtId="0" fontId="40" fillId="6" borderId="23" xfId="0" applyFont="1" applyFill="1" applyBorder="1" applyAlignment="1">
      <alignment horizontal="center" wrapText="1"/>
    </xf>
    <xf numFmtId="2" fontId="11" fillId="17" borderId="94" xfId="7" applyNumberFormat="1" applyBorder="1">
      <alignment vertical="center" wrapText="1"/>
    </xf>
    <xf numFmtId="2" fontId="11" fillId="17" borderId="95" xfId="7" applyNumberFormat="1" applyBorder="1">
      <alignment vertical="center" wrapText="1"/>
    </xf>
    <xf numFmtId="2" fontId="11" fillId="17" borderId="96" xfId="7" applyNumberFormat="1" applyBorder="1">
      <alignment vertical="center" wrapText="1"/>
    </xf>
    <xf numFmtId="0" fontId="11" fillId="12" borderId="12" xfId="10" applyBorder="1">
      <alignment vertical="center"/>
    </xf>
    <xf numFmtId="164" fontId="11" fillId="16" borderId="71" xfId="3" applyNumberFormat="1">
      <alignment vertical="center"/>
      <protection locked="0"/>
    </xf>
    <xf numFmtId="0" fontId="11" fillId="16" borderId="71" xfId="3">
      <alignment vertical="center"/>
      <protection locked="0"/>
    </xf>
    <xf numFmtId="165" fontId="11" fillId="16" borderId="71" xfId="3" applyNumberFormat="1">
      <alignment vertical="center"/>
      <protection locked="0"/>
    </xf>
    <xf numFmtId="2" fontId="11" fillId="16" borderId="71" xfId="3" applyNumberFormat="1">
      <alignment vertical="center"/>
      <protection locked="0"/>
    </xf>
    <xf numFmtId="2" fontId="11" fillId="16" borderId="71" xfId="4" applyNumberFormat="1">
      <alignment vertical="center"/>
    </xf>
    <xf numFmtId="0" fontId="11" fillId="17" borderId="97" xfId="7" applyBorder="1">
      <alignment vertical="center" wrapText="1"/>
    </xf>
    <xf numFmtId="2" fontId="11" fillId="17" borderId="97" xfId="7" applyNumberFormat="1" applyBorder="1">
      <alignment vertical="center" wrapText="1"/>
    </xf>
    <xf numFmtId="0" fontId="48" fillId="10" borderId="71" xfId="8" applyBorder="1">
      <alignment vertical="center" wrapText="1"/>
    </xf>
    <xf numFmtId="0" fontId="11" fillId="17" borderId="97" xfId="7" applyBorder="1" applyAlignment="1">
      <alignment horizontal="left" vertical="center" wrapText="1"/>
    </xf>
    <xf numFmtId="2" fontId="11" fillId="17" borderId="97" xfId="7" applyNumberFormat="1" applyBorder="1" applyAlignment="1">
      <alignment horizontal="right" vertical="center" wrapText="1"/>
    </xf>
    <xf numFmtId="14" fontId="11" fillId="17" borderId="98" xfId="7" applyNumberFormat="1" applyBorder="1">
      <alignment vertical="center" wrapText="1"/>
    </xf>
    <xf numFmtId="164" fontId="11" fillId="17" borderId="99" xfId="7" applyNumberFormat="1" applyBorder="1">
      <alignment vertical="center" wrapText="1"/>
    </xf>
    <xf numFmtId="164" fontId="11" fillId="17" borderId="95" xfId="7" applyNumberFormat="1" applyBorder="1">
      <alignment vertical="center" wrapText="1"/>
    </xf>
    <xf numFmtId="164" fontId="11" fillId="17" borderId="96" xfId="7" applyNumberFormat="1" applyBorder="1">
      <alignment vertical="center" wrapText="1"/>
    </xf>
    <xf numFmtId="2" fontId="11" fillId="17" borderId="99" xfId="7" applyNumberFormat="1" applyBorder="1">
      <alignment vertical="center" wrapText="1"/>
    </xf>
    <xf numFmtId="2" fontId="11" fillId="17" borderId="100" xfId="7" applyNumberFormat="1" applyBorder="1">
      <alignment vertical="center" wrapText="1"/>
    </xf>
    <xf numFmtId="2" fontId="11" fillId="17" borderId="101" xfId="7" applyNumberFormat="1" applyBorder="1">
      <alignment vertical="center" wrapText="1"/>
    </xf>
    <xf numFmtId="2" fontId="11" fillId="17" borderId="102" xfId="7" applyNumberFormat="1" applyBorder="1">
      <alignment vertical="center" wrapText="1"/>
    </xf>
    <xf numFmtId="2" fontId="11" fillId="17" borderId="103" xfId="7" applyNumberFormat="1" applyBorder="1">
      <alignment vertical="center" wrapText="1"/>
    </xf>
    <xf numFmtId="2" fontId="11" fillId="17" borderId="104" xfId="7" applyNumberFormat="1" applyBorder="1">
      <alignment vertical="center" wrapText="1"/>
    </xf>
    <xf numFmtId="0" fontId="16" fillId="0" borderId="2" xfId="0" applyFont="1" applyBorder="1" applyAlignment="1">
      <alignment horizontal="left"/>
    </xf>
    <xf numFmtId="0" fontId="16" fillId="0" borderId="8" xfId="0" applyFont="1" applyBorder="1" applyAlignment="1">
      <alignment horizontal="left"/>
    </xf>
    <xf numFmtId="0" fontId="16" fillId="0" borderId="3" xfId="0" applyFont="1" applyBorder="1" applyAlignment="1">
      <alignment horizontal="left"/>
    </xf>
    <xf numFmtId="0" fontId="17" fillId="0" borderId="0" xfId="0" applyFont="1" applyAlignment="1">
      <alignment horizontal="center"/>
    </xf>
    <xf numFmtId="0" fontId="17" fillId="0" borderId="2" xfId="0" applyFont="1" applyBorder="1" applyAlignment="1">
      <alignment horizontal="center"/>
    </xf>
    <xf numFmtId="0" fontId="16" fillId="0" borderId="8" xfId="0" applyFont="1" applyBorder="1" applyAlignment="1">
      <alignment horizontal="center"/>
    </xf>
    <xf numFmtId="0" fontId="16" fillId="0" borderId="3"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left"/>
    </xf>
    <xf numFmtId="0" fontId="0" fillId="7" borderId="2" xfId="0" applyFill="1" applyBorder="1" applyAlignment="1">
      <alignment horizontal="left" vertical="top" wrapText="1"/>
    </xf>
    <xf numFmtId="0" fontId="0" fillId="7" borderId="8" xfId="0" applyFill="1" applyBorder="1" applyAlignment="1">
      <alignment horizontal="left" vertical="top" wrapText="1"/>
    </xf>
    <xf numFmtId="0" fontId="0" fillId="7" borderId="3" xfId="0" applyFill="1" applyBorder="1" applyAlignment="1">
      <alignment horizontal="left" vertical="top" wrapText="1"/>
    </xf>
    <xf numFmtId="0" fontId="0" fillId="0" borderId="2" xfId="0" applyBorder="1" applyAlignment="1">
      <alignment horizontal="left" vertical="top" wrapText="1"/>
    </xf>
    <xf numFmtId="0" fontId="0" fillId="0" borderId="8" xfId="0" applyBorder="1" applyAlignment="1">
      <alignment horizontal="left" vertical="top" wrapText="1"/>
    </xf>
    <xf numFmtId="0" fontId="0" fillId="0" borderId="3" xfId="0" applyBorder="1" applyAlignment="1">
      <alignment horizontal="left" vertical="top" wrapText="1"/>
    </xf>
  </cellXfs>
  <cellStyles count="13">
    <cellStyle name="Accent6" xfId="2" builtinId="49"/>
    <cellStyle name="Explanatory Text" xfId="10" builtinId="53" customBuiltin="1"/>
    <cellStyle name="Heading 1" xfId="5" builtinId="16" customBuiltin="1"/>
    <cellStyle name="Heading 2" xfId="6" builtinId="17" customBuiltin="1"/>
    <cellStyle name="Heading 3" xfId="8" builtinId="18" customBuiltin="1"/>
    <cellStyle name="Input" xfId="3" builtinId="20" customBuiltin="1"/>
    <cellStyle name="Input 2" xfId="4"/>
    <cellStyle name="Normal" xfId="0" builtinId="0"/>
    <cellStyle name="Note" xfId="9" builtinId="10" customBuiltin="1"/>
    <cellStyle name="Note Header" xfId="11"/>
    <cellStyle name="Output" xfId="7" builtinId="21" customBuiltin="1"/>
    <cellStyle name="Output Final" xfId="12"/>
    <cellStyle name="Percent" xfId="1" builtinId="5"/>
  </cellStyles>
  <dxfs count="8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64" formatCode="0.0"/>
      <alignment horizontal="center" vertical="top" textRotation="0" wrapText="0" indent="0" justifyLastLine="0" shrinkToFit="0" readingOrder="0"/>
    </dxf>
    <dxf>
      <alignment horizontal="center" vertical="top" textRotation="0" wrapText="0" indent="0" justifyLastLine="0" shrinkToFit="0" readingOrder="0"/>
    </dxf>
    <dxf>
      <numFmt numFmtId="166" formatCode="0.0%"/>
      <alignment horizontal="center" vertical="top" textRotation="0" wrapText="0" indent="0" justifyLastLine="0" shrinkToFit="0" readingOrder="0"/>
    </dxf>
    <dxf>
      <numFmt numFmtId="164" formatCode="0.0"/>
      <alignment horizontal="center" vertical="top" textRotation="0" wrapText="0" indent="0" justifyLastLine="0" shrinkToFit="0" readingOrder="0"/>
    </dxf>
    <dxf>
      <numFmt numFmtId="164" formatCode="0.0"/>
      <alignment horizontal="center" vertical="top" textRotation="0" wrapText="0" indent="0" justifyLastLine="0" shrinkToFit="0" readingOrder="0"/>
    </dxf>
    <dxf>
      <numFmt numFmtId="2" formatCode="0.00"/>
      <alignment horizontal="center" vertical="top" textRotation="0" wrapText="0" indent="0" justifyLastLine="0" shrinkToFit="0" readingOrder="0"/>
    </dxf>
    <dxf>
      <numFmt numFmtId="164" formatCode="0.0"/>
      <alignment horizontal="center" vertical="top" textRotation="0" wrapText="0" indent="0" justifyLastLine="0" shrinkToFit="0" readingOrder="0"/>
    </dxf>
    <dxf>
      <numFmt numFmtId="164" formatCode="0.0"/>
      <alignment horizontal="center" vertical="top" textRotation="0" wrapText="0" indent="0" justifyLastLine="0" shrinkToFit="0" readingOrder="0"/>
    </dxf>
    <dxf>
      <alignment horizontal="left"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solid">
          <fgColor indexed="64"/>
          <bgColor theme="0" tint="-0.14999847407452621"/>
        </patternFill>
      </fill>
      <alignment vertical="top" textRotation="0" indent="0" justifyLastLine="0" shrinkToFit="0" readingOrder="0"/>
      <protection locked="1" hidden="0"/>
    </dxf>
    <dxf>
      <font>
        <strike val="0"/>
        <outline val="0"/>
        <shadow val="0"/>
        <u val="none"/>
        <vertAlign val="baseline"/>
        <sz val="11"/>
        <color theme="1" tint="4.9989318521683403E-2"/>
        <name val="Arial"/>
        <scheme val="none"/>
      </font>
      <alignment horizontal="center" vertical="bottom" textRotation="0" wrapText="1" indent="0" justifyLastLine="0" shrinkToFit="0" readingOrder="0"/>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alignment horizontal="center" vertical="top" textRotation="0" wrapText="0" indent="0" justifyLastLine="0" shrinkToFit="0" readingOrder="0"/>
    </dxf>
    <dxf>
      <alignment horizontal="center" vertical="top" textRotation="0" wrapText="0" indent="0" justifyLastLine="0" shrinkToFit="0" readingOrder="0"/>
    </dxf>
    <dxf>
      <numFmt numFmtId="14" formatCode="0.00%"/>
      <alignment horizontal="center" vertical="top" textRotation="0" wrapText="0" indent="0" justifyLastLine="0" shrinkToFit="0" readingOrder="0"/>
    </dxf>
    <dxf>
      <numFmt numFmtId="2" formatCode="0.00"/>
      <alignment horizontal="center" vertical="top" textRotation="0" wrapText="0" indent="0" justifyLastLine="0" shrinkToFit="0" readingOrder="0"/>
    </dxf>
    <dxf>
      <numFmt numFmtId="2" formatCode="0.00"/>
      <alignment horizontal="center" vertical="top" textRotation="0" wrapText="0" indent="0" justifyLastLine="0" shrinkToFit="0" readingOrder="0"/>
    </dxf>
    <dxf>
      <numFmt numFmtId="2" formatCode="0.00"/>
      <alignment horizontal="center" vertical="top" textRotation="0" wrapText="0" indent="0" justifyLastLine="0" shrinkToFit="0" readingOrder="0"/>
    </dxf>
    <dxf>
      <numFmt numFmtId="2" formatCode="0.00"/>
      <alignment horizontal="center" vertical="top" textRotation="0" wrapText="0" indent="0" justifyLastLine="0" shrinkToFit="0" readingOrder="0"/>
    </dxf>
    <dxf>
      <numFmt numFmtId="2" formatCode="0.00"/>
      <alignment horizontal="center" vertical="top" textRotation="0" wrapText="0" indent="0" justifyLastLine="0" shrinkToFit="0" readingOrder="0"/>
    </dxf>
    <dxf>
      <numFmt numFmtId="2" formatCode="0.00"/>
      <alignment horizontal="left"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fill>
        <patternFill patternType="solid">
          <fgColor indexed="64"/>
          <bgColor theme="0" tint="-0.14999847407452621"/>
        </patternFill>
      </fill>
      <alignment vertical="top" textRotation="0" indent="0" justifyLastLine="0" shrinkToFit="0" readingOrder="0"/>
      <protection locked="1" hidden="0"/>
    </dxf>
    <dxf>
      <border>
        <bottom style="thin">
          <color indexed="64"/>
        </bottom>
      </border>
    </dxf>
    <dxf>
      <font>
        <strike val="0"/>
        <outline val="0"/>
        <shadow val="0"/>
        <u val="none"/>
        <vertAlign val="baseline"/>
        <sz val="14"/>
        <color auto="1"/>
        <name val="Arial"/>
        <scheme val="none"/>
      </font>
      <alignment horizontal="center" vertical="top" textRotation="0" wrapText="1" indent="0" justifyLastLine="0" shrinkToFit="0" readingOrder="0"/>
      <border diagonalUp="0" diagonalDown="0" outline="0">
        <left style="thin">
          <color indexed="64"/>
        </left>
        <right style="thin">
          <color indexed="64"/>
        </right>
        <top/>
        <bottom/>
      </border>
    </dxf>
    <dxf>
      <alignment horizontal="center" vertical="top" textRotation="0" wrapText="0" indent="0" justifyLastLine="0" shrinkToFit="0" readingOrder="0"/>
      <protection locked="0" hidden="0"/>
    </dxf>
    <dxf>
      <alignment horizontal="lef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bgColor auto="1"/>
        </patternFill>
      </fill>
      <alignment vertical="top" textRotation="0" indent="0" justifyLastLine="0" shrinkToFit="0" readingOrder="0"/>
      <protection locked="0" hidden="0"/>
    </dxf>
  </dxfs>
  <tableStyles count="0" defaultTableStyle="TableStyleMedium2" defaultPivotStyle="PivotStyleLight16"/>
  <colors>
    <mruColors>
      <color rgb="FF5B9BD5"/>
      <color rgb="FF70AD47"/>
      <color rgb="FFE2EFDA"/>
      <color rgb="FFD9D9D9"/>
      <color rgb="FFFFFF64"/>
      <color rgb="FFFF6600"/>
      <color rgb="FF5E913B"/>
      <color rgb="FFFF66FF"/>
      <color rgb="FFFFFF00"/>
      <color rgb="FFFF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Opportunities - Unmitigated</a:t>
            </a:r>
          </a:p>
        </c:rich>
      </c:tx>
      <c:layout>
        <c:manualLayout>
          <c:xMode val="edge"/>
          <c:yMode val="edge"/>
          <c:x val="0.3516377649325626"/>
          <c:y val="3.8339298496778812E-3"/>
        </c:manualLayout>
      </c:layout>
      <c:overlay val="0"/>
      <c:spPr>
        <a:noFill/>
        <a:ln>
          <a:noFill/>
        </a:ln>
        <a:effectLst/>
      </c:spPr>
    </c:title>
    <c:autoTitleDeleted val="0"/>
    <c:plotArea>
      <c:layout>
        <c:manualLayout>
          <c:xMode val="edge"/>
          <c:yMode val="edge"/>
          <c:x val="4.8611300755035676E-2"/>
          <c:y val="9.6663291295752546E-2"/>
          <c:w val="0.9433604397716181"/>
          <c:h val="0.15781761844204498"/>
        </c:manualLayout>
      </c:layout>
      <c:barChart>
        <c:barDir val="bar"/>
        <c:grouping val="clustered"/>
        <c:varyColors val="0"/>
        <c:ser>
          <c:idx val="0"/>
          <c:order val="0"/>
          <c:spPr>
            <a:solidFill>
              <a:srgbClr val="FF6600"/>
            </a:solidFill>
          </c:spPr>
          <c:invertIfNegative val="0"/>
          <c:cat>
            <c:strRef>
              <c:f>'5 - Unmit. Risk Register'!$A$35:$A$36</c:f>
              <c:strCache>
                <c:ptCount val="2"/>
                <c:pt idx="0">
                  <c:v>CR-1</c:v>
                </c:pt>
                <c:pt idx="1">
                  <c:v>PD-8</c:v>
                </c:pt>
              </c:strCache>
            </c:strRef>
          </c:cat>
          <c:val>
            <c:numRef>
              <c:f>'5 - Unmit. Risk Register'!$U$35:$U$36</c:f>
              <c:numCache>
                <c:formatCode>General</c:formatCode>
                <c:ptCount val="2"/>
                <c:pt idx="0">
                  <c:v>0.43566608956405839</c:v>
                </c:pt>
                <c:pt idx="1">
                  <c:v>0.33663457831337384</c:v>
                </c:pt>
              </c:numCache>
            </c:numRef>
          </c:val>
          <c:extLst xmlns:c16r2="http://schemas.microsoft.com/office/drawing/2015/06/chart">
            <c:ext xmlns:c16="http://schemas.microsoft.com/office/drawing/2014/chart" uri="{C3380CC4-5D6E-409C-BE32-E72D297353CC}">
              <c16:uniqueId val="{00000000-014F-4E45-A4A5-1018C4230951}"/>
            </c:ext>
          </c:extLst>
        </c:ser>
        <c:dLbls>
          <c:showLegendKey val="0"/>
          <c:showVal val="0"/>
          <c:showCatName val="0"/>
          <c:showSerName val="0"/>
          <c:showPercent val="0"/>
          <c:showBubbleSize val="0"/>
        </c:dLbls>
        <c:gapWidth val="182"/>
        <c:axId val="1862660736"/>
        <c:axId val="1862671072"/>
      </c:barChart>
      <c:catAx>
        <c:axId val="1862660736"/>
        <c:scaling>
          <c:orientation val="maxMin"/>
        </c:scaling>
        <c:delete val="0"/>
        <c:axPos val="l"/>
        <c:title>
          <c:tx>
            <c:rich>
              <a:bodyPr rot="-5400000" vert="horz"/>
              <a:lstStyle/>
              <a:p>
                <a:pPr>
                  <a:defRPr/>
                </a:pPr>
                <a:r>
                  <a:rPr lang="en-US"/>
                  <a:t>Risk</a:t>
                </a:r>
              </a:p>
            </c:rich>
          </c:tx>
          <c:layout>
            <c:manualLayout>
              <c:xMode val="edge"/>
              <c:yMode val="edge"/>
              <c:x val="6.9084753134181932E-3"/>
              <c:y val="0.1657084993641472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862671072"/>
        <c:crosses val="autoZero"/>
        <c:auto val="1"/>
        <c:lblAlgn val="ctr"/>
        <c:lblOffset val="100"/>
        <c:tickLblSkip val="1"/>
        <c:noMultiLvlLbl val="0"/>
      </c:catAx>
      <c:valAx>
        <c:axId val="186267107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1739312932704226"/>
              <c:y val="5.7208886685241302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862660736"/>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Threats - Unmitigated</a:t>
            </a:r>
          </a:p>
        </c:rich>
      </c:tx>
      <c:layout>
        <c:manualLayout>
          <c:xMode val="edge"/>
          <c:yMode val="edge"/>
          <c:x val="0.36614804933573292"/>
          <c:y val="3.6867117274057555E-3"/>
        </c:manualLayout>
      </c:layout>
      <c:overlay val="0"/>
      <c:spPr>
        <a:noFill/>
        <a:ln>
          <a:noFill/>
        </a:ln>
        <a:effectLst/>
      </c:spPr>
    </c:title>
    <c:autoTitleDeleted val="0"/>
    <c:plotArea>
      <c:layout>
        <c:manualLayout>
          <c:xMode val="edge"/>
          <c:yMode val="edge"/>
          <c:x val="4.8611300755035676E-2"/>
          <c:y val="9.6663291295752546E-2"/>
          <c:w val="0.9433604397716181"/>
          <c:h val="0.88772410373650301"/>
        </c:manualLayout>
      </c:layout>
      <c:barChart>
        <c:barDir val="bar"/>
        <c:grouping val="clustered"/>
        <c:varyColors val="0"/>
        <c:ser>
          <c:idx val="0"/>
          <c:order val="0"/>
          <c:invertIfNegative val="0"/>
          <c:cat>
            <c:strRef>
              <c:f>'5 - Unmit. Risk Register'!$A$5:$A$34</c:f>
              <c:strCache>
                <c:ptCount val="30"/>
                <c:pt idx="0">
                  <c:v>SC-6</c:v>
                </c:pt>
                <c:pt idx="1">
                  <c:v>PR-1</c:v>
                </c:pt>
                <c:pt idx="2">
                  <c:v>RR-1</c:v>
                </c:pt>
                <c:pt idx="3">
                  <c:v>RR-3</c:v>
                </c:pt>
                <c:pt idx="4">
                  <c:v>RR-8</c:v>
                </c:pt>
                <c:pt idx="5">
                  <c:v>RR-2</c:v>
                </c:pt>
                <c:pt idx="6">
                  <c:v>CR-2</c:v>
                </c:pt>
                <c:pt idx="7">
                  <c:v>CR-4</c:v>
                </c:pt>
                <c:pt idx="8">
                  <c:v>PD-13</c:v>
                </c:pt>
                <c:pt idx="9">
                  <c:v>PR-2</c:v>
                </c:pt>
                <c:pt idx="10">
                  <c:v>PD-11</c:v>
                </c:pt>
                <c:pt idx="11">
                  <c:v>CR-3</c:v>
                </c:pt>
                <c:pt idx="12">
                  <c:v>PD-12</c:v>
                </c:pt>
                <c:pt idx="13">
                  <c:v>PD-14</c:v>
                </c:pt>
                <c:pt idx="14">
                  <c:v>PD-4</c:v>
                </c:pt>
                <c:pt idx="15">
                  <c:v>SC-5</c:v>
                </c:pt>
                <c:pt idx="16">
                  <c:v>PD-16</c:v>
                </c:pt>
                <c:pt idx="17">
                  <c:v>RR-7</c:v>
                </c:pt>
                <c:pt idx="18">
                  <c:v>PD-5</c:v>
                </c:pt>
                <c:pt idx="19">
                  <c:v>PD-6</c:v>
                </c:pt>
                <c:pt idx="20">
                  <c:v>CR-5</c:v>
                </c:pt>
                <c:pt idx="21">
                  <c:v>EP-2</c:v>
                </c:pt>
                <c:pt idx="22">
                  <c:v>SC-3</c:v>
                </c:pt>
                <c:pt idx="23">
                  <c:v>RR-6</c:v>
                </c:pt>
                <c:pt idx="24">
                  <c:v>PD-1</c:v>
                </c:pt>
                <c:pt idx="25">
                  <c:v>PD-15</c:v>
                </c:pt>
                <c:pt idx="26">
                  <c:v>CR-9</c:v>
                </c:pt>
                <c:pt idx="27">
                  <c:v>PR-8</c:v>
                </c:pt>
                <c:pt idx="28">
                  <c:v>PL-2</c:v>
                </c:pt>
                <c:pt idx="29">
                  <c:v>CR-7</c:v>
                </c:pt>
              </c:strCache>
            </c:strRef>
          </c:cat>
          <c:val>
            <c:numRef>
              <c:f>'5 - Unmit. Risk Register'!$U$5:$U$34</c:f>
              <c:numCache>
                <c:formatCode>General</c:formatCode>
                <c:ptCount val="30"/>
                <c:pt idx="0">
                  <c:v>0.61752781386405797</c:v>
                </c:pt>
                <c:pt idx="1">
                  <c:v>0.61716339357451877</c:v>
                </c:pt>
                <c:pt idx="2">
                  <c:v>0.6036484666444023</c:v>
                </c:pt>
                <c:pt idx="3">
                  <c:v>0.6036484666444023</c:v>
                </c:pt>
                <c:pt idx="4">
                  <c:v>0.6036484666444023</c:v>
                </c:pt>
                <c:pt idx="5">
                  <c:v>0.51205073247056643</c:v>
                </c:pt>
                <c:pt idx="6">
                  <c:v>0.50630970876113679</c:v>
                </c:pt>
                <c:pt idx="7">
                  <c:v>0.39150962528795719</c:v>
                </c:pt>
                <c:pt idx="8">
                  <c:v>0.37949026879033604</c:v>
                </c:pt>
                <c:pt idx="9">
                  <c:v>0.37535351374470216</c:v>
                </c:pt>
                <c:pt idx="10">
                  <c:v>0.37492763121006478</c:v>
                </c:pt>
                <c:pt idx="11">
                  <c:v>0.33372372970696446</c:v>
                </c:pt>
                <c:pt idx="12">
                  <c:v>0.21316488261655067</c:v>
                </c:pt>
                <c:pt idx="13">
                  <c:v>0.18441227221618048</c:v>
                </c:pt>
                <c:pt idx="14">
                  <c:v>0.16933020146133226</c:v>
                </c:pt>
                <c:pt idx="15">
                  <c:v>0.11236349257123943</c:v>
                </c:pt>
                <c:pt idx="16">
                  <c:v>0.11221152610445795</c:v>
                </c:pt>
                <c:pt idx="17">
                  <c:v>0.1097542666626186</c:v>
                </c:pt>
                <c:pt idx="18">
                  <c:v>9.8049624709276806E-2</c:v>
                </c:pt>
                <c:pt idx="19">
                  <c:v>9.8049624709276806E-2</c:v>
                </c:pt>
                <c:pt idx="20">
                  <c:v>7.5802599643183061E-2</c:v>
                </c:pt>
                <c:pt idx="21">
                  <c:v>7.3451630977436261E-2</c:v>
                </c:pt>
                <c:pt idx="22">
                  <c:v>6.6003915991850459E-2</c:v>
                </c:pt>
                <c:pt idx="23">
                  <c:v>4.551272400547713E-2</c:v>
                </c:pt>
                <c:pt idx="24">
                  <c:v>4.2611327308908674E-2</c:v>
                </c:pt>
                <c:pt idx="25">
                  <c:v>3.2060436029845131E-2</c:v>
                </c:pt>
                <c:pt idx="26">
                  <c:v>3.2060436029845131E-2</c:v>
                </c:pt>
                <c:pt idx="27">
                  <c:v>1.8357521922402198E-2</c:v>
                </c:pt>
                <c:pt idx="28">
                  <c:v>1.339191129996656E-2</c:v>
                </c:pt>
                <c:pt idx="29">
                  <c:v>5.8071437477329509E-3</c:v>
                </c:pt>
              </c:numCache>
            </c:numRef>
          </c:val>
          <c:extLst xmlns:c16r2="http://schemas.microsoft.com/office/drawing/2015/06/chart">
            <c:ext xmlns:c16="http://schemas.microsoft.com/office/drawing/2014/chart" uri="{C3380CC4-5D6E-409C-BE32-E72D297353CC}">
              <c16:uniqueId val="{00000000-9EA6-4986-B54A-91086370AA7F}"/>
            </c:ext>
          </c:extLst>
        </c:ser>
        <c:dLbls>
          <c:showLegendKey val="0"/>
          <c:showVal val="0"/>
          <c:showCatName val="0"/>
          <c:showSerName val="0"/>
          <c:showPercent val="0"/>
          <c:showBubbleSize val="0"/>
        </c:dLbls>
        <c:gapWidth val="182"/>
        <c:axId val="1862659104"/>
        <c:axId val="1862662368"/>
      </c:barChart>
      <c:catAx>
        <c:axId val="1862659104"/>
        <c:scaling>
          <c:orientation val="maxMin"/>
        </c:scaling>
        <c:delete val="0"/>
        <c:axPos val="l"/>
        <c:title>
          <c:tx>
            <c:rich>
              <a:bodyPr rot="-5400000" vert="horz"/>
              <a:lstStyle/>
              <a:p>
                <a:pPr>
                  <a:defRPr/>
                </a:pPr>
                <a:r>
                  <a:rPr lang="en-US"/>
                  <a:t>Risk</a:t>
                </a:r>
              </a:p>
            </c:rich>
          </c:tx>
          <c:layout>
            <c:manualLayout>
              <c:xMode val="edge"/>
              <c:yMode val="edge"/>
              <c:x val="3.6971715240797223E-3"/>
              <c:y val="0.5306617420113762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862662368"/>
        <c:crosses val="autoZero"/>
        <c:auto val="1"/>
        <c:lblAlgn val="ctr"/>
        <c:lblOffset val="100"/>
        <c:tickLblSkip val="1"/>
        <c:noMultiLvlLbl val="0"/>
      </c:catAx>
      <c:valAx>
        <c:axId val="1862662368"/>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0936486985369608"/>
              <c:y val="5.7208886685241302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862659104"/>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Threats - Residual</a:t>
            </a:r>
          </a:p>
        </c:rich>
      </c:tx>
      <c:layout>
        <c:manualLayout>
          <c:xMode val="edge"/>
          <c:yMode val="edge"/>
          <c:x val="0.37572254335260113"/>
          <c:y val="3.6866387795275592E-3"/>
        </c:manualLayout>
      </c:layout>
      <c:overlay val="0"/>
      <c:spPr>
        <a:noFill/>
        <a:ln>
          <a:noFill/>
        </a:ln>
        <a:effectLst/>
      </c:spPr>
    </c:title>
    <c:autoTitleDeleted val="0"/>
    <c:plotArea>
      <c:layout>
        <c:manualLayout>
          <c:xMode val="edge"/>
          <c:yMode val="edge"/>
          <c:x val="6.9388562701338627E-2"/>
          <c:y val="9.3024507316168972E-2"/>
          <c:w val="0.92258317782531518"/>
          <c:h val="0.85430669984236807"/>
        </c:manualLayout>
      </c:layout>
      <c:barChart>
        <c:barDir val="bar"/>
        <c:grouping val="clustered"/>
        <c:varyColors val="0"/>
        <c:ser>
          <c:idx val="0"/>
          <c:order val="0"/>
          <c:invertIfNegative val="0"/>
          <c:cat>
            <c:strRef>
              <c:f>'10 - Mit. Risk Register'!$A$5:$A$34</c:f>
              <c:strCache>
                <c:ptCount val="30"/>
                <c:pt idx="0">
                  <c:v>RR-8</c:v>
                </c:pt>
                <c:pt idx="1">
                  <c:v>PR-1</c:v>
                </c:pt>
                <c:pt idx="2">
                  <c:v>RR-1</c:v>
                </c:pt>
                <c:pt idx="3">
                  <c:v>PD-13</c:v>
                </c:pt>
                <c:pt idx="4">
                  <c:v>PR-2</c:v>
                </c:pt>
                <c:pt idx="5">
                  <c:v>SC-6</c:v>
                </c:pt>
                <c:pt idx="6">
                  <c:v>RR-3</c:v>
                </c:pt>
                <c:pt idx="7">
                  <c:v>RR-2</c:v>
                </c:pt>
                <c:pt idx="8">
                  <c:v>PD-12</c:v>
                </c:pt>
                <c:pt idx="9">
                  <c:v>CR-4</c:v>
                </c:pt>
                <c:pt idx="10">
                  <c:v>PD-11</c:v>
                </c:pt>
                <c:pt idx="11">
                  <c:v>PD-14</c:v>
                </c:pt>
                <c:pt idx="12">
                  <c:v>PD-4</c:v>
                </c:pt>
                <c:pt idx="13">
                  <c:v>CR-3</c:v>
                </c:pt>
                <c:pt idx="14">
                  <c:v>CR-2</c:v>
                </c:pt>
                <c:pt idx="15">
                  <c:v>SC-5</c:v>
                </c:pt>
                <c:pt idx="16">
                  <c:v>PD-16</c:v>
                </c:pt>
                <c:pt idx="17">
                  <c:v>RR-7</c:v>
                </c:pt>
                <c:pt idx="18">
                  <c:v>PD-5</c:v>
                </c:pt>
                <c:pt idx="19">
                  <c:v>PD-6</c:v>
                </c:pt>
                <c:pt idx="20">
                  <c:v>CR-5</c:v>
                </c:pt>
                <c:pt idx="21">
                  <c:v>EP-2</c:v>
                </c:pt>
                <c:pt idx="22">
                  <c:v>SC-3</c:v>
                </c:pt>
                <c:pt idx="23">
                  <c:v>RR-6</c:v>
                </c:pt>
                <c:pt idx="24">
                  <c:v>PD-1</c:v>
                </c:pt>
                <c:pt idx="25">
                  <c:v>PD-15</c:v>
                </c:pt>
                <c:pt idx="26">
                  <c:v>CR-9</c:v>
                </c:pt>
                <c:pt idx="27">
                  <c:v>PR-8</c:v>
                </c:pt>
                <c:pt idx="28">
                  <c:v>PL-2</c:v>
                </c:pt>
                <c:pt idx="29">
                  <c:v>CR-7</c:v>
                </c:pt>
              </c:strCache>
            </c:strRef>
          </c:cat>
          <c:val>
            <c:numRef>
              <c:f>'10 - Mit. Risk Register'!$U$5:$U$34</c:f>
              <c:numCache>
                <c:formatCode>General</c:formatCode>
                <c:ptCount val="30"/>
                <c:pt idx="0">
                  <c:v>0.94937440663165085</c:v>
                </c:pt>
                <c:pt idx="1">
                  <c:v>0.61716339357451877</c:v>
                </c:pt>
                <c:pt idx="2">
                  <c:v>0.6036484666444023</c:v>
                </c:pt>
                <c:pt idx="3">
                  <c:v>0.37949026879033604</c:v>
                </c:pt>
                <c:pt idx="4">
                  <c:v>0.37535351374470216</c:v>
                </c:pt>
                <c:pt idx="5">
                  <c:v>0.3087639069320291</c:v>
                </c:pt>
                <c:pt idx="6">
                  <c:v>0.30182423332220121</c:v>
                </c:pt>
                <c:pt idx="7">
                  <c:v>0.25583034531761062</c:v>
                </c:pt>
                <c:pt idx="8">
                  <c:v>0.21316488261655067</c:v>
                </c:pt>
                <c:pt idx="9">
                  <c:v>0.19761972989246068</c:v>
                </c:pt>
                <c:pt idx="10">
                  <c:v>0.18742311591572172</c:v>
                </c:pt>
                <c:pt idx="11">
                  <c:v>0.18441227221618048</c:v>
                </c:pt>
                <c:pt idx="12">
                  <c:v>0.16974773539802043</c:v>
                </c:pt>
                <c:pt idx="13">
                  <c:v>0.1677184326403818</c:v>
                </c:pt>
                <c:pt idx="14">
                  <c:v>0.16120409346211392</c:v>
                </c:pt>
                <c:pt idx="15">
                  <c:v>0.11236349257123943</c:v>
                </c:pt>
                <c:pt idx="16">
                  <c:v>0.11221152610445795</c:v>
                </c:pt>
                <c:pt idx="17">
                  <c:v>0.1097542666626186</c:v>
                </c:pt>
                <c:pt idx="18">
                  <c:v>9.838363900283012E-2</c:v>
                </c:pt>
                <c:pt idx="19">
                  <c:v>9.838363900283012E-2</c:v>
                </c:pt>
                <c:pt idx="20">
                  <c:v>7.622013357987123E-2</c:v>
                </c:pt>
                <c:pt idx="21">
                  <c:v>7.3451630977436261E-2</c:v>
                </c:pt>
                <c:pt idx="22">
                  <c:v>6.6003915991850459E-2</c:v>
                </c:pt>
                <c:pt idx="23">
                  <c:v>4.551272400547713E-2</c:v>
                </c:pt>
                <c:pt idx="24">
                  <c:v>4.2611327308908674E-2</c:v>
                </c:pt>
                <c:pt idx="25">
                  <c:v>3.2060436029845131E-2</c:v>
                </c:pt>
                <c:pt idx="26">
                  <c:v>3.2060436029845131E-2</c:v>
                </c:pt>
                <c:pt idx="27">
                  <c:v>1.8357521922402198E-2</c:v>
                </c:pt>
                <c:pt idx="28">
                  <c:v>1.339191129996656E-2</c:v>
                </c:pt>
                <c:pt idx="29">
                  <c:v>5.8906376800150258E-3</c:v>
                </c:pt>
              </c:numCache>
            </c:numRef>
          </c:val>
          <c:extLst xmlns:c16r2="http://schemas.microsoft.com/office/drawing/2015/06/chart">
            <c:ext xmlns:c16="http://schemas.microsoft.com/office/drawing/2014/chart" uri="{C3380CC4-5D6E-409C-BE32-E72D297353CC}">
              <c16:uniqueId val="{00000000-46DE-4E27-9B89-5DE7D2119B75}"/>
            </c:ext>
          </c:extLst>
        </c:ser>
        <c:dLbls>
          <c:showLegendKey val="0"/>
          <c:showVal val="0"/>
          <c:showCatName val="0"/>
          <c:showSerName val="0"/>
          <c:showPercent val="0"/>
          <c:showBubbleSize val="0"/>
        </c:dLbls>
        <c:gapWidth val="182"/>
        <c:axId val="1862662912"/>
        <c:axId val="1862663456"/>
      </c:barChart>
      <c:catAx>
        <c:axId val="1862662912"/>
        <c:scaling>
          <c:orientation val="maxMin"/>
        </c:scaling>
        <c:delete val="0"/>
        <c:axPos val="l"/>
        <c:title>
          <c:tx>
            <c:rich>
              <a:bodyPr rot="-5400000" vert="horz"/>
              <a:lstStyle/>
              <a:p>
                <a:pPr>
                  <a:defRPr/>
                </a:pPr>
                <a:r>
                  <a:rPr lang="en-US"/>
                  <a:t>Risk</a:t>
                </a:r>
              </a:p>
            </c:rich>
          </c:tx>
          <c:layout>
            <c:manualLayout>
              <c:xMode val="edge"/>
              <c:yMode val="edge"/>
              <c:x val="6.9084628670120895E-3"/>
              <c:y val="0.5106855605724378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862663456"/>
        <c:crosses val="autoZero"/>
        <c:auto val="1"/>
        <c:lblAlgn val="ctr"/>
        <c:lblOffset val="100"/>
        <c:tickLblSkip val="1"/>
        <c:noMultiLvlLbl val="0"/>
      </c:catAx>
      <c:valAx>
        <c:axId val="186266345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0936486985369608"/>
              <c:y val="5.5055320656508165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8626629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rtl="0">
              <a:defRPr/>
            </a:pPr>
            <a:r>
              <a:rPr lang="en-US"/>
              <a:t>Opportunities - Residual</a:t>
            </a:r>
          </a:p>
        </c:rich>
      </c:tx>
      <c:layout>
        <c:manualLayout>
          <c:xMode val="edge"/>
          <c:yMode val="edge"/>
          <c:x val="0.3516377649325626"/>
          <c:y val="3.8339755402915063E-3"/>
        </c:manualLayout>
      </c:layout>
      <c:overlay val="0"/>
      <c:spPr>
        <a:noFill/>
        <a:ln>
          <a:noFill/>
        </a:ln>
        <a:effectLst/>
      </c:spPr>
    </c:title>
    <c:autoTitleDeleted val="0"/>
    <c:plotArea>
      <c:layout>
        <c:manualLayout>
          <c:xMode val="edge"/>
          <c:yMode val="edge"/>
          <c:x val="6.9388562701338627E-2"/>
          <c:y val="9.3024507316168972E-2"/>
          <c:w val="0.92258317782531518"/>
          <c:h val="0.1518767466386432"/>
        </c:manualLayout>
      </c:layout>
      <c:barChart>
        <c:barDir val="bar"/>
        <c:grouping val="clustered"/>
        <c:varyColors val="0"/>
        <c:ser>
          <c:idx val="0"/>
          <c:order val="0"/>
          <c:spPr>
            <a:solidFill>
              <a:srgbClr val="FF6600"/>
            </a:solidFill>
          </c:spPr>
          <c:invertIfNegative val="0"/>
          <c:cat>
            <c:strRef>
              <c:f>'10 - Mit. Risk Register'!$A$35:$A$36</c:f>
              <c:strCache>
                <c:ptCount val="2"/>
                <c:pt idx="0">
                  <c:v>CR-1</c:v>
                </c:pt>
                <c:pt idx="1">
                  <c:v>PD-8</c:v>
                </c:pt>
              </c:strCache>
            </c:strRef>
          </c:cat>
          <c:val>
            <c:numRef>
              <c:f>'10 - Mit. Risk Register'!$U$35:$U$36</c:f>
              <c:numCache>
                <c:formatCode>General</c:formatCode>
                <c:ptCount val="2"/>
                <c:pt idx="0">
                  <c:v>0.43833450407784502</c:v>
                </c:pt>
                <c:pt idx="1">
                  <c:v>0.33663457831337384</c:v>
                </c:pt>
              </c:numCache>
            </c:numRef>
          </c:val>
          <c:extLst xmlns:c16r2="http://schemas.microsoft.com/office/drawing/2015/06/chart">
            <c:ext xmlns:c16="http://schemas.microsoft.com/office/drawing/2014/chart" uri="{C3380CC4-5D6E-409C-BE32-E72D297353CC}">
              <c16:uniqueId val="{00000000-6478-4A91-A04B-D04AD8ADFBCB}"/>
            </c:ext>
          </c:extLst>
        </c:ser>
        <c:dLbls>
          <c:showLegendKey val="0"/>
          <c:showVal val="0"/>
          <c:showCatName val="0"/>
          <c:showSerName val="0"/>
          <c:showPercent val="0"/>
          <c:showBubbleSize val="0"/>
        </c:dLbls>
        <c:gapWidth val="182"/>
        <c:axId val="1862664544"/>
        <c:axId val="1862668896"/>
      </c:barChart>
      <c:catAx>
        <c:axId val="1862664544"/>
        <c:scaling>
          <c:orientation val="maxMin"/>
        </c:scaling>
        <c:delete val="0"/>
        <c:axPos val="l"/>
        <c:title>
          <c:tx>
            <c:rich>
              <a:bodyPr rot="-5400000" vert="horz"/>
              <a:lstStyle/>
              <a:p>
                <a:pPr>
                  <a:defRPr/>
                </a:pPr>
                <a:r>
                  <a:rPr lang="en-US"/>
                  <a:t>Risk</a:t>
                </a:r>
              </a:p>
            </c:rich>
          </c:tx>
          <c:layout>
            <c:manualLayout>
              <c:xMode val="edge"/>
              <c:yMode val="edge"/>
              <c:x val="6.9084628670120895E-3"/>
              <c:y val="0.1594705839705753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862668896"/>
        <c:crosses val="autoZero"/>
        <c:auto val="1"/>
        <c:lblAlgn val="ctr"/>
        <c:lblOffset val="100"/>
        <c:tickLblSkip val="1"/>
        <c:noMultiLvlLbl val="0"/>
      </c:catAx>
      <c:valAx>
        <c:axId val="186266889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1418182553770372"/>
              <c:y val="5.5055320656508165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862664544"/>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Threats - Unmitigated</a:t>
            </a:r>
          </a:p>
        </c:rich>
      </c:tx>
      <c:layout>
        <c:manualLayout>
          <c:xMode val="edge"/>
          <c:yMode val="edge"/>
          <c:x val="0.36614804933573292"/>
          <c:y val="3.6867117274057555E-3"/>
        </c:manualLayout>
      </c:layout>
      <c:overlay val="0"/>
      <c:spPr>
        <a:noFill/>
        <a:ln>
          <a:noFill/>
        </a:ln>
        <a:effectLst/>
      </c:spPr>
    </c:title>
    <c:autoTitleDeleted val="0"/>
    <c:plotArea>
      <c:layout>
        <c:manualLayout>
          <c:xMode val="edge"/>
          <c:yMode val="edge"/>
          <c:x val="4.8611300755035676E-2"/>
          <c:y val="9.6663291295752546E-2"/>
          <c:w val="0.9433604397716181"/>
          <c:h val="0.88772410373650301"/>
        </c:manualLayout>
      </c:layout>
      <c:barChart>
        <c:barDir val="bar"/>
        <c:grouping val="clustered"/>
        <c:varyColors val="0"/>
        <c:ser>
          <c:idx val="0"/>
          <c:order val="0"/>
          <c:invertIfNegative val="0"/>
          <c:cat>
            <c:strRef>
              <c:f>'5 - Unmit. Risk Register'!$A$5:$A$34</c:f>
              <c:strCache>
                <c:ptCount val="30"/>
                <c:pt idx="0">
                  <c:v>SC-6</c:v>
                </c:pt>
                <c:pt idx="1">
                  <c:v>PR-1</c:v>
                </c:pt>
                <c:pt idx="2">
                  <c:v>RR-1</c:v>
                </c:pt>
                <c:pt idx="3">
                  <c:v>RR-3</c:v>
                </c:pt>
                <c:pt idx="4">
                  <c:v>RR-8</c:v>
                </c:pt>
                <c:pt idx="5">
                  <c:v>RR-2</c:v>
                </c:pt>
                <c:pt idx="6">
                  <c:v>CR-2</c:v>
                </c:pt>
                <c:pt idx="7">
                  <c:v>CR-4</c:v>
                </c:pt>
                <c:pt idx="8">
                  <c:v>PD-13</c:v>
                </c:pt>
                <c:pt idx="9">
                  <c:v>PR-2</c:v>
                </c:pt>
                <c:pt idx="10">
                  <c:v>PD-11</c:v>
                </c:pt>
                <c:pt idx="11">
                  <c:v>CR-3</c:v>
                </c:pt>
                <c:pt idx="12">
                  <c:v>PD-12</c:v>
                </c:pt>
                <c:pt idx="13">
                  <c:v>PD-14</c:v>
                </c:pt>
                <c:pt idx="14">
                  <c:v>PD-4</c:v>
                </c:pt>
                <c:pt idx="15">
                  <c:v>SC-5</c:v>
                </c:pt>
                <c:pt idx="16">
                  <c:v>PD-16</c:v>
                </c:pt>
                <c:pt idx="17">
                  <c:v>RR-7</c:v>
                </c:pt>
                <c:pt idx="18">
                  <c:v>PD-5</c:v>
                </c:pt>
                <c:pt idx="19">
                  <c:v>PD-6</c:v>
                </c:pt>
                <c:pt idx="20">
                  <c:v>CR-5</c:v>
                </c:pt>
                <c:pt idx="21">
                  <c:v>EP-2</c:v>
                </c:pt>
                <c:pt idx="22">
                  <c:v>SC-3</c:v>
                </c:pt>
                <c:pt idx="23">
                  <c:v>RR-6</c:v>
                </c:pt>
                <c:pt idx="24">
                  <c:v>PD-1</c:v>
                </c:pt>
                <c:pt idx="25">
                  <c:v>PD-15</c:v>
                </c:pt>
                <c:pt idx="26">
                  <c:v>CR-9</c:v>
                </c:pt>
                <c:pt idx="27">
                  <c:v>PR-8</c:v>
                </c:pt>
                <c:pt idx="28">
                  <c:v>PL-2</c:v>
                </c:pt>
                <c:pt idx="29">
                  <c:v>CR-7</c:v>
                </c:pt>
              </c:strCache>
            </c:strRef>
          </c:cat>
          <c:val>
            <c:numRef>
              <c:f>'5 - Unmit. Risk Register'!$U$5:$U$34</c:f>
              <c:numCache>
                <c:formatCode>General</c:formatCode>
                <c:ptCount val="30"/>
                <c:pt idx="0">
                  <c:v>0.61752781386405797</c:v>
                </c:pt>
                <c:pt idx="1">
                  <c:v>0.61716339357451877</c:v>
                </c:pt>
                <c:pt idx="2">
                  <c:v>0.6036484666444023</c:v>
                </c:pt>
                <c:pt idx="3">
                  <c:v>0.6036484666444023</c:v>
                </c:pt>
                <c:pt idx="4">
                  <c:v>0.6036484666444023</c:v>
                </c:pt>
                <c:pt idx="5">
                  <c:v>0.51205073247056643</c:v>
                </c:pt>
                <c:pt idx="6">
                  <c:v>0.50630970876113679</c:v>
                </c:pt>
                <c:pt idx="7">
                  <c:v>0.39150962528795719</c:v>
                </c:pt>
                <c:pt idx="8">
                  <c:v>0.37949026879033604</c:v>
                </c:pt>
                <c:pt idx="9">
                  <c:v>0.37535351374470216</c:v>
                </c:pt>
                <c:pt idx="10">
                  <c:v>0.37492763121006478</c:v>
                </c:pt>
                <c:pt idx="11">
                  <c:v>0.33372372970696446</c:v>
                </c:pt>
                <c:pt idx="12">
                  <c:v>0.21316488261655067</c:v>
                </c:pt>
                <c:pt idx="13">
                  <c:v>0.18441227221618048</c:v>
                </c:pt>
                <c:pt idx="14">
                  <c:v>0.16933020146133226</c:v>
                </c:pt>
                <c:pt idx="15">
                  <c:v>0.11236349257123943</c:v>
                </c:pt>
                <c:pt idx="16">
                  <c:v>0.11221152610445795</c:v>
                </c:pt>
                <c:pt idx="17">
                  <c:v>0.1097542666626186</c:v>
                </c:pt>
                <c:pt idx="18">
                  <c:v>9.8049624709276806E-2</c:v>
                </c:pt>
                <c:pt idx="19">
                  <c:v>9.8049624709276806E-2</c:v>
                </c:pt>
                <c:pt idx="20">
                  <c:v>7.5802599643183061E-2</c:v>
                </c:pt>
                <c:pt idx="21">
                  <c:v>7.3451630977436261E-2</c:v>
                </c:pt>
                <c:pt idx="22">
                  <c:v>6.6003915991850459E-2</c:v>
                </c:pt>
                <c:pt idx="23">
                  <c:v>4.551272400547713E-2</c:v>
                </c:pt>
                <c:pt idx="24">
                  <c:v>4.2611327308908674E-2</c:v>
                </c:pt>
                <c:pt idx="25">
                  <c:v>3.2060436029845131E-2</c:v>
                </c:pt>
                <c:pt idx="26">
                  <c:v>3.2060436029845131E-2</c:v>
                </c:pt>
                <c:pt idx="27">
                  <c:v>1.8357521922402198E-2</c:v>
                </c:pt>
                <c:pt idx="28">
                  <c:v>1.339191129996656E-2</c:v>
                </c:pt>
                <c:pt idx="29">
                  <c:v>5.8071437477329509E-3</c:v>
                </c:pt>
              </c:numCache>
            </c:numRef>
          </c:val>
          <c:extLst xmlns:c16r2="http://schemas.microsoft.com/office/drawing/2015/06/chart">
            <c:ext xmlns:c16="http://schemas.microsoft.com/office/drawing/2014/chart" uri="{C3380CC4-5D6E-409C-BE32-E72D297353CC}">
              <c16:uniqueId val="{00000000-CF15-46C3-8468-978A1A8F405B}"/>
            </c:ext>
          </c:extLst>
        </c:ser>
        <c:dLbls>
          <c:showLegendKey val="0"/>
          <c:showVal val="0"/>
          <c:showCatName val="0"/>
          <c:showSerName val="0"/>
          <c:showPercent val="0"/>
          <c:showBubbleSize val="0"/>
        </c:dLbls>
        <c:gapWidth val="182"/>
        <c:axId val="1576135040"/>
        <c:axId val="1576134496"/>
      </c:barChart>
      <c:catAx>
        <c:axId val="1576135040"/>
        <c:scaling>
          <c:orientation val="maxMin"/>
        </c:scaling>
        <c:delete val="0"/>
        <c:axPos val="l"/>
        <c:title>
          <c:tx>
            <c:rich>
              <a:bodyPr rot="-5400000" vert="horz"/>
              <a:lstStyle/>
              <a:p>
                <a:pPr>
                  <a:defRPr/>
                </a:pPr>
                <a:r>
                  <a:rPr lang="en-US"/>
                  <a:t>Risk</a:t>
                </a:r>
              </a:p>
            </c:rich>
          </c:tx>
          <c:layout>
            <c:manualLayout>
              <c:xMode val="edge"/>
              <c:yMode val="edge"/>
              <c:x val="3.6971715240797223E-3"/>
              <c:y val="0.5306617420113762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76134496"/>
        <c:crosses val="autoZero"/>
        <c:auto val="1"/>
        <c:lblAlgn val="ctr"/>
        <c:lblOffset val="100"/>
        <c:tickLblSkip val="1"/>
        <c:noMultiLvlLbl val="0"/>
      </c:catAx>
      <c:valAx>
        <c:axId val="157613449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0936486985369608"/>
              <c:y val="5.7208886685241302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576135040"/>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Opportunities - Unmitigated</a:t>
            </a:r>
          </a:p>
        </c:rich>
      </c:tx>
      <c:layout>
        <c:manualLayout>
          <c:xMode val="edge"/>
          <c:yMode val="edge"/>
          <c:x val="0.3516377649325626"/>
          <c:y val="3.8339298496778812E-3"/>
        </c:manualLayout>
      </c:layout>
      <c:overlay val="0"/>
      <c:spPr>
        <a:noFill/>
        <a:ln>
          <a:noFill/>
        </a:ln>
        <a:effectLst/>
      </c:spPr>
    </c:title>
    <c:autoTitleDeleted val="0"/>
    <c:plotArea>
      <c:layout>
        <c:manualLayout>
          <c:xMode val="edge"/>
          <c:yMode val="edge"/>
          <c:x val="4.8611300755035676E-2"/>
          <c:y val="9.6663291295752546E-2"/>
          <c:w val="0.9433604397716181"/>
          <c:h val="0.15781761844204498"/>
        </c:manualLayout>
      </c:layout>
      <c:barChart>
        <c:barDir val="bar"/>
        <c:grouping val="clustered"/>
        <c:varyColors val="0"/>
        <c:ser>
          <c:idx val="0"/>
          <c:order val="0"/>
          <c:spPr>
            <a:solidFill>
              <a:srgbClr val="FF6600"/>
            </a:solidFill>
          </c:spPr>
          <c:invertIfNegative val="0"/>
          <c:cat>
            <c:strRef>
              <c:f>'5 - Unmit. Risk Register'!$A$35:$A$36</c:f>
              <c:strCache>
                <c:ptCount val="2"/>
                <c:pt idx="0">
                  <c:v>CR-1</c:v>
                </c:pt>
                <c:pt idx="1">
                  <c:v>PD-8</c:v>
                </c:pt>
              </c:strCache>
            </c:strRef>
          </c:cat>
          <c:val>
            <c:numRef>
              <c:f>'5 - Unmit. Risk Register'!$U$35:$U$36</c:f>
              <c:numCache>
                <c:formatCode>General</c:formatCode>
                <c:ptCount val="2"/>
                <c:pt idx="0">
                  <c:v>0.43566608956405839</c:v>
                </c:pt>
                <c:pt idx="1">
                  <c:v>0.33663457831337384</c:v>
                </c:pt>
              </c:numCache>
            </c:numRef>
          </c:val>
          <c:extLst xmlns:c16r2="http://schemas.microsoft.com/office/drawing/2015/06/chart">
            <c:ext xmlns:c16="http://schemas.microsoft.com/office/drawing/2014/chart" uri="{C3380CC4-5D6E-409C-BE32-E72D297353CC}">
              <c16:uniqueId val="{00000000-E5D9-467E-9B2A-E78C8FFFE1E1}"/>
            </c:ext>
          </c:extLst>
        </c:ser>
        <c:dLbls>
          <c:showLegendKey val="0"/>
          <c:showVal val="0"/>
          <c:showCatName val="0"/>
          <c:showSerName val="0"/>
          <c:showPercent val="0"/>
          <c:showBubbleSize val="0"/>
        </c:dLbls>
        <c:gapWidth val="182"/>
        <c:axId val="1934381600"/>
        <c:axId val="1934373440"/>
      </c:barChart>
      <c:catAx>
        <c:axId val="1934381600"/>
        <c:scaling>
          <c:orientation val="maxMin"/>
        </c:scaling>
        <c:delete val="0"/>
        <c:axPos val="l"/>
        <c:title>
          <c:tx>
            <c:rich>
              <a:bodyPr rot="-5400000" vert="horz"/>
              <a:lstStyle/>
              <a:p>
                <a:pPr>
                  <a:defRPr/>
                </a:pPr>
                <a:r>
                  <a:rPr lang="en-US"/>
                  <a:t>Risk</a:t>
                </a:r>
              </a:p>
            </c:rich>
          </c:tx>
          <c:layout>
            <c:manualLayout>
              <c:xMode val="edge"/>
              <c:yMode val="edge"/>
              <c:x val="6.9084753134181932E-3"/>
              <c:y val="0.1657084993641472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34373440"/>
        <c:crosses val="autoZero"/>
        <c:auto val="1"/>
        <c:lblAlgn val="ctr"/>
        <c:lblOffset val="100"/>
        <c:tickLblSkip val="1"/>
        <c:noMultiLvlLbl val="0"/>
      </c:catAx>
      <c:valAx>
        <c:axId val="193437344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1739312932704226"/>
              <c:y val="5.7208886685241302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934381600"/>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Threats - Residual</a:t>
            </a:r>
          </a:p>
        </c:rich>
      </c:tx>
      <c:layout>
        <c:manualLayout>
          <c:xMode val="edge"/>
          <c:yMode val="edge"/>
          <c:x val="0.37572254335260113"/>
          <c:y val="3.6866387795275592E-3"/>
        </c:manualLayout>
      </c:layout>
      <c:overlay val="0"/>
      <c:spPr>
        <a:noFill/>
        <a:ln>
          <a:noFill/>
        </a:ln>
        <a:effectLst/>
      </c:spPr>
    </c:title>
    <c:autoTitleDeleted val="0"/>
    <c:plotArea>
      <c:layout>
        <c:manualLayout>
          <c:xMode val="edge"/>
          <c:yMode val="edge"/>
          <c:x val="6.9388562701338627E-2"/>
          <c:y val="9.3024507316168972E-2"/>
          <c:w val="0.92258317782531518"/>
          <c:h val="0.85430669984236807"/>
        </c:manualLayout>
      </c:layout>
      <c:barChart>
        <c:barDir val="bar"/>
        <c:grouping val="clustered"/>
        <c:varyColors val="0"/>
        <c:ser>
          <c:idx val="0"/>
          <c:order val="0"/>
          <c:invertIfNegative val="0"/>
          <c:cat>
            <c:strRef>
              <c:f>'10 - Mit. Risk Register'!$A$5:$A$34</c:f>
              <c:strCache>
                <c:ptCount val="30"/>
                <c:pt idx="0">
                  <c:v>RR-8</c:v>
                </c:pt>
                <c:pt idx="1">
                  <c:v>PR-1</c:v>
                </c:pt>
                <c:pt idx="2">
                  <c:v>RR-1</c:v>
                </c:pt>
                <c:pt idx="3">
                  <c:v>PD-13</c:v>
                </c:pt>
                <c:pt idx="4">
                  <c:v>PR-2</c:v>
                </c:pt>
                <c:pt idx="5">
                  <c:v>SC-6</c:v>
                </c:pt>
                <c:pt idx="6">
                  <c:v>RR-3</c:v>
                </c:pt>
                <c:pt idx="7">
                  <c:v>RR-2</c:v>
                </c:pt>
                <c:pt idx="8">
                  <c:v>PD-12</c:v>
                </c:pt>
                <c:pt idx="9">
                  <c:v>CR-4</c:v>
                </c:pt>
                <c:pt idx="10">
                  <c:v>PD-11</c:v>
                </c:pt>
                <c:pt idx="11">
                  <c:v>PD-14</c:v>
                </c:pt>
                <c:pt idx="12">
                  <c:v>PD-4</c:v>
                </c:pt>
                <c:pt idx="13">
                  <c:v>CR-3</c:v>
                </c:pt>
                <c:pt idx="14">
                  <c:v>CR-2</c:v>
                </c:pt>
                <c:pt idx="15">
                  <c:v>SC-5</c:v>
                </c:pt>
                <c:pt idx="16">
                  <c:v>PD-16</c:v>
                </c:pt>
                <c:pt idx="17">
                  <c:v>RR-7</c:v>
                </c:pt>
                <c:pt idx="18">
                  <c:v>PD-5</c:v>
                </c:pt>
                <c:pt idx="19">
                  <c:v>PD-6</c:v>
                </c:pt>
                <c:pt idx="20">
                  <c:v>CR-5</c:v>
                </c:pt>
                <c:pt idx="21">
                  <c:v>EP-2</c:v>
                </c:pt>
                <c:pt idx="22">
                  <c:v>SC-3</c:v>
                </c:pt>
                <c:pt idx="23">
                  <c:v>RR-6</c:v>
                </c:pt>
                <c:pt idx="24">
                  <c:v>PD-1</c:v>
                </c:pt>
                <c:pt idx="25">
                  <c:v>PD-15</c:v>
                </c:pt>
                <c:pt idx="26">
                  <c:v>CR-9</c:v>
                </c:pt>
                <c:pt idx="27">
                  <c:v>PR-8</c:v>
                </c:pt>
                <c:pt idx="28">
                  <c:v>PL-2</c:v>
                </c:pt>
                <c:pt idx="29">
                  <c:v>CR-7</c:v>
                </c:pt>
              </c:strCache>
            </c:strRef>
          </c:cat>
          <c:val>
            <c:numRef>
              <c:f>'10 - Mit. Risk Register'!$U$5:$U$34</c:f>
              <c:numCache>
                <c:formatCode>General</c:formatCode>
                <c:ptCount val="30"/>
                <c:pt idx="0">
                  <c:v>0.94937440663165085</c:v>
                </c:pt>
                <c:pt idx="1">
                  <c:v>0.61716339357451877</c:v>
                </c:pt>
                <c:pt idx="2">
                  <c:v>0.6036484666444023</c:v>
                </c:pt>
                <c:pt idx="3">
                  <c:v>0.37949026879033604</c:v>
                </c:pt>
                <c:pt idx="4">
                  <c:v>0.37535351374470216</c:v>
                </c:pt>
                <c:pt idx="5">
                  <c:v>0.3087639069320291</c:v>
                </c:pt>
                <c:pt idx="6">
                  <c:v>0.30182423332220121</c:v>
                </c:pt>
                <c:pt idx="7">
                  <c:v>0.25583034531761062</c:v>
                </c:pt>
                <c:pt idx="8">
                  <c:v>0.21316488261655067</c:v>
                </c:pt>
                <c:pt idx="9">
                  <c:v>0.19761972989246068</c:v>
                </c:pt>
                <c:pt idx="10">
                  <c:v>0.18742311591572172</c:v>
                </c:pt>
                <c:pt idx="11">
                  <c:v>0.18441227221618048</c:v>
                </c:pt>
                <c:pt idx="12">
                  <c:v>0.16974773539802043</c:v>
                </c:pt>
                <c:pt idx="13">
                  <c:v>0.1677184326403818</c:v>
                </c:pt>
                <c:pt idx="14">
                  <c:v>0.16120409346211392</c:v>
                </c:pt>
                <c:pt idx="15">
                  <c:v>0.11236349257123943</c:v>
                </c:pt>
                <c:pt idx="16">
                  <c:v>0.11221152610445795</c:v>
                </c:pt>
                <c:pt idx="17">
                  <c:v>0.1097542666626186</c:v>
                </c:pt>
                <c:pt idx="18">
                  <c:v>9.838363900283012E-2</c:v>
                </c:pt>
                <c:pt idx="19">
                  <c:v>9.838363900283012E-2</c:v>
                </c:pt>
                <c:pt idx="20">
                  <c:v>7.622013357987123E-2</c:v>
                </c:pt>
                <c:pt idx="21">
                  <c:v>7.3451630977436261E-2</c:v>
                </c:pt>
                <c:pt idx="22">
                  <c:v>6.6003915991850459E-2</c:v>
                </c:pt>
                <c:pt idx="23">
                  <c:v>4.551272400547713E-2</c:v>
                </c:pt>
                <c:pt idx="24">
                  <c:v>4.2611327308908674E-2</c:v>
                </c:pt>
                <c:pt idx="25">
                  <c:v>3.2060436029845131E-2</c:v>
                </c:pt>
                <c:pt idx="26">
                  <c:v>3.2060436029845131E-2</c:v>
                </c:pt>
                <c:pt idx="27">
                  <c:v>1.8357521922402198E-2</c:v>
                </c:pt>
                <c:pt idx="28">
                  <c:v>1.339191129996656E-2</c:v>
                </c:pt>
                <c:pt idx="29">
                  <c:v>5.8906376800150258E-3</c:v>
                </c:pt>
              </c:numCache>
            </c:numRef>
          </c:val>
          <c:extLst xmlns:c16r2="http://schemas.microsoft.com/office/drawing/2015/06/chart">
            <c:ext xmlns:c16="http://schemas.microsoft.com/office/drawing/2014/chart" uri="{C3380CC4-5D6E-409C-BE32-E72D297353CC}">
              <c16:uniqueId val="{00000000-9353-4764-B29F-A0A97B656521}"/>
            </c:ext>
          </c:extLst>
        </c:ser>
        <c:dLbls>
          <c:showLegendKey val="0"/>
          <c:showVal val="0"/>
          <c:showCatName val="0"/>
          <c:showSerName val="0"/>
          <c:showPercent val="0"/>
          <c:showBubbleSize val="0"/>
        </c:dLbls>
        <c:gapWidth val="182"/>
        <c:axId val="1934379424"/>
        <c:axId val="1934373984"/>
      </c:barChart>
      <c:catAx>
        <c:axId val="1934379424"/>
        <c:scaling>
          <c:orientation val="maxMin"/>
        </c:scaling>
        <c:delete val="0"/>
        <c:axPos val="l"/>
        <c:title>
          <c:tx>
            <c:rich>
              <a:bodyPr rot="-5400000" vert="horz"/>
              <a:lstStyle/>
              <a:p>
                <a:pPr>
                  <a:defRPr/>
                </a:pPr>
                <a:r>
                  <a:rPr lang="en-US"/>
                  <a:t>Risk</a:t>
                </a:r>
              </a:p>
            </c:rich>
          </c:tx>
          <c:layout>
            <c:manualLayout>
              <c:xMode val="edge"/>
              <c:yMode val="edge"/>
              <c:x val="6.9084628670120895E-3"/>
              <c:y val="0.5106855605724378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34373984"/>
        <c:crosses val="autoZero"/>
        <c:auto val="1"/>
        <c:lblAlgn val="ctr"/>
        <c:lblOffset val="100"/>
        <c:tickLblSkip val="1"/>
        <c:noMultiLvlLbl val="0"/>
      </c:catAx>
      <c:valAx>
        <c:axId val="1934373984"/>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0936486985369608"/>
              <c:y val="5.5055320656508165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934379424"/>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rtl="0">
              <a:defRPr/>
            </a:pPr>
            <a:r>
              <a:rPr lang="en-US"/>
              <a:t>Opportunities - Residual</a:t>
            </a:r>
          </a:p>
        </c:rich>
      </c:tx>
      <c:layout>
        <c:manualLayout>
          <c:xMode val="edge"/>
          <c:yMode val="edge"/>
          <c:x val="0.3516377649325626"/>
          <c:y val="3.8339755402915063E-3"/>
        </c:manualLayout>
      </c:layout>
      <c:overlay val="0"/>
      <c:spPr>
        <a:noFill/>
        <a:ln>
          <a:noFill/>
        </a:ln>
        <a:effectLst/>
      </c:spPr>
    </c:title>
    <c:autoTitleDeleted val="0"/>
    <c:plotArea>
      <c:layout>
        <c:manualLayout>
          <c:xMode val="edge"/>
          <c:yMode val="edge"/>
          <c:x val="6.9388562701338627E-2"/>
          <c:y val="9.3024507316168972E-2"/>
          <c:w val="0.92258317782531518"/>
          <c:h val="0.1518767466386432"/>
        </c:manualLayout>
      </c:layout>
      <c:barChart>
        <c:barDir val="bar"/>
        <c:grouping val="clustered"/>
        <c:varyColors val="0"/>
        <c:ser>
          <c:idx val="0"/>
          <c:order val="0"/>
          <c:spPr>
            <a:solidFill>
              <a:srgbClr val="FF6600"/>
            </a:solidFill>
          </c:spPr>
          <c:invertIfNegative val="0"/>
          <c:cat>
            <c:strRef>
              <c:f>'10 - Mit. Risk Register'!$A$35:$A$36</c:f>
              <c:strCache>
                <c:ptCount val="2"/>
                <c:pt idx="0">
                  <c:v>CR-1</c:v>
                </c:pt>
                <c:pt idx="1">
                  <c:v>PD-8</c:v>
                </c:pt>
              </c:strCache>
            </c:strRef>
          </c:cat>
          <c:val>
            <c:numRef>
              <c:f>'10 - Mit. Risk Register'!$U$35:$U$36</c:f>
              <c:numCache>
                <c:formatCode>General</c:formatCode>
                <c:ptCount val="2"/>
                <c:pt idx="0">
                  <c:v>0.43833450407784502</c:v>
                </c:pt>
                <c:pt idx="1">
                  <c:v>0.33663457831337384</c:v>
                </c:pt>
              </c:numCache>
            </c:numRef>
          </c:val>
          <c:extLst xmlns:c16r2="http://schemas.microsoft.com/office/drawing/2015/06/chart">
            <c:ext xmlns:c16="http://schemas.microsoft.com/office/drawing/2014/chart" uri="{C3380CC4-5D6E-409C-BE32-E72D297353CC}">
              <c16:uniqueId val="{00000000-AB45-4597-B2EA-4D78C9CE78B0}"/>
            </c:ext>
          </c:extLst>
        </c:ser>
        <c:dLbls>
          <c:showLegendKey val="0"/>
          <c:showVal val="0"/>
          <c:showCatName val="0"/>
          <c:showSerName val="0"/>
          <c:showPercent val="0"/>
          <c:showBubbleSize val="0"/>
        </c:dLbls>
        <c:gapWidth val="182"/>
        <c:axId val="1934385952"/>
        <c:axId val="1934384320"/>
      </c:barChart>
      <c:catAx>
        <c:axId val="1934385952"/>
        <c:scaling>
          <c:orientation val="maxMin"/>
        </c:scaling>
        <c:delete val="0"/>
        <c:axPos val="l"/>
        <c:title>
          <c:tx>
            <c:rich>
              <a:bodyPr rot="-5400000" vert="horz"/>
              <a:lstStyle/>
              <a:p>
                <a:pPr>
                  <a:defRPr/>
                </a:pPr>
                <a:r>
                  <a:rPr lang="en-US"/>
                  <a:t>Risk</a:t>
                </a:r>
              </a:p>
            </c:rich>
          </c:tx>
          <c:layout>
            <c:manualLayout>
              <c:xMode val="edge"/>
              <c:yMode val="edge"/>
              <c:x val="6.9084628670120895E-3"/>
              <c:y val="0.1594705839705753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34384320"/>
        <c:crosses val="autoZero"/>
        <c:auto val="1"/>
        <c:lblAlgn val="ctr"/>
        <c:lblOffset val="100"/>
        <c:tickLblSkip val="1"/>
        <c:noMultiLvlLbl val="0"/>
      </c:catAx>
      <c:valAx>
        <c:axId val="193438432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vert="horz"/>
              <a:lstStyle/>
              <a:p>
                <a:pPr>
                  <a:defRPr/>
                </a:pPr>
                <a:r>
                  <a:rPr lang="en-US"/>
                  <a:t>Mean Severity ($M)</a:t>
                </a:r>
              </a:p>
            </c:rich>
          </c:tx>
          <c:layout>
            <c:manualLayout>
              <c:xMode val="edge"/>
              <c:yMode val="edge"/>
              <c:x val="0.41418182553770372"/>
              <c:y val="5.5055320656508165E-2"/>
            </c:manualLayout>
          </c:layout>
          <c:overlay val="0"/>
          <c:spPr>
            <a:noFill/>
            <a:ln>
              <a:noFill/>
            </a:ln>
            <a:effectLst/>
          </c:spPr>
        </c:title>
        <c:numFmt formatCode="#,##0.00" sourceLinked="0"/>
        <c:majorTickMark val="none"/>
        <c:minorTickMark val="none"/>
        <c:tickLblPos val="nextTo"/>
        <c:spPr>
          <a:noFill/>
          <a:ln>
            <a:noFill/>
          </a:ln>
          <a:effectLst/>
        </c:spPr>
        <c:txPr>
          <a:bodyPr rot="-60000000" vert="horz"/>
          <a:lstStyle/>
          <a:p>
            <a:pPr>
              <a:defRPr/>
            </a:pPr>
            <a:endParaRPr lang="en-US"/>
          </a:p>
        </c:txPr>
        <c:crossAx val="193438595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22</xdr:row>
          <xdr:rowOff>38100</xdr:rowOff>
        </xdr:from>
        <xdr:to>
          <xdr:col>3</xdr:col>
          <xdr:colOff>209550</xdr:colOff>
          <xdr:row>23</xdr:row>
          <xdr:rowOff>19050</xdr:rowOff>
        </xdr:to>
        <xdr:sp macro="" textlink="">
          <xdr:nvSpPr>
            <xdr:cNvPr id="20481" name="STEP1ProjectInfo" hidden="1">
              <a:extLst>
                <a:ext uri="{63B3BB69-23CF-44E3-9099-C40C66FF867C}">
                  <a14:compatExt spid="_x0000_s20481"/>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01 - Project Structuring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24</xdr:row>
          <xdr:rowOff>28575</xdr:rowOff>
        </xdr:from>
        <xdr:to>
          <xdr:col>3</xdr:col>
          <xdr:colOff>209550</xdr:colOff>
          <xdr:row>25</xdr:row>
          <xdr:rowOff>0</xdr:rowOff>
        </xdr:to>
        <xdr:sp macro="" textlink="">
          <xdr:nvSpPr>
            <xdr:cNvPr id="20482" name="STEP2Risk" hidden="1">
              <a:extLst>
                <a:ext uri="{63B3BB69-23CF-44E3-9099-C40C66FF867C}">
                  <a14:compatExt spid="_x0000_s20482"/>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02 - Risk Identification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26</xdr:row>
          <xdr:rowOff>28575</xdr:rowOff>
        </xdr:from>
        <xdr:to>
          <xdr:col>3</xdr:col>
          <xdr:colOff>209550</xdr:colOff>
          <xdr:row>27</xdr:row>
          <xdr:rowOff>0</xdr:rowOff>
        </xdr:to>
        <xdr:sp macro="" textlink="">
          <xdr:nvSpPr>
            <xdr:cNvPr id="20483" name="STEP3RatingScale" hidden="1">
              <a:extLst>
                <a:ext uri="{63B3BB69-23CF-44E3-9099-C40C66FF867C}">
                  <a14:compatExt spid="_x0000_s20483"/>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03 - Rating Scale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28</xdr:row>
          <xdr:rowOff>28575</xdr:rowOff>
        </xdr:from>
        <xdr:to>
          <xdr:col>3</xdr:col>
          <xdr:colOff>209550</xdr:colOff>
          <xdr:row>29</xdr:row>
          <xdr:rowOff>0</xdr:rowOff>
        </xdr:to>
        <xdr:sp macro="" textlink="">
          <xdr:nvSpPr>
            <xdr:cNvPr id="20484" name="Button 4" hidden="1">
              <a:extLst>
                <a:ext uri="{63B3BB69-23CF-44E3-9099-C40C66FF867C}">
                  <a14:compatExt spid="_x0000_s20484"/>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04 - Unmitigated Risk Assessment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30</xdr:row>
          <xdr:rowOff>28575</xdr:rowOff>
        </xdr:from>
        <xdr:to>
          <xdr:col>3</xdr:col>
          <xdr:colOff>209550</xdr:colOff>
          <xdr:row>31</xdr:row>
          <xdr:rowOff>0</xdr:rowOff>
        </xdr:to>
        <xdr:sp macro="" textlink="">
          <xdr:nvSpPr>
            <xdr:cNvPr id="20485" name="Button 5" hidden="1">
              <a:extLst>
                <a:ext uri="{63B3BB69-23CF-44E3-9099-C40C66FF867C}">
                  <a14:compatExt spid="_x0000_s20485"/>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05 - Unmitigated Risk Register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32</xdr:row>
          <xdr:rowOff>28575</xdr:rowOff>
        </xdr:from>
        <xdr:to>
          <xdr:col>3</xdr:col>
          <xdr:colOff>209550</xdr:colOff>
          <xdr:row>33</xdr:row>
          <xdr:rowOff>0</xdr:rowOff>
        </xdr:to>
        <xdr:sp macro="" textlink="">
          <xdr:nvSpPr>
            <xdr:cNvPr id="20486" name="Button 6" hidden="1">
              <a:extLst>
                <a:ext uri="{63B3BB69-23CF-44E3-9099-C40C66FF867C}">
                  <a14:compatExt spid="_x0000_s20486"/>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06 - Unmitigated Project Performance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34</xdr:row>
          <xdr:rowOff>28575</xdr:rowOff>
        </xdr:from>
        <xdr:to>
          <xdr:col>3</xdr:col>
          <xdr:colOff>209550</xdr:colOff>
          <xdr:row>35</xdr:row>
          <xdr:rowOff>0</xdr:rowOff>
        </xdr:to>
        <xdr:sp macro="" textlink="">
          <xdr:nvSpPr>
            <xdr:cNvPr id="20487" name="Button 7" hidden="1">
              <a:extLst>
                <a:ext uri="{63B3BB69-23CF-44E3-9099-C40C66FF867C}">
                  <a14:compatExt spid="_x0000_s20487"/>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07 - Unmitigated Risk Ranking Plots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36</xdr:row>
          <xdr:rowOff>28575</xdr:rowOff>
        </xdr:from>
        <xdr:to>
          <xdr:col>3</xdr:col>
          <xdr:colOff>209550</xdr:colOff>
          <xdr:row>37</xdr:row>
          <xdr:rowOff>0</xdr:rowOff>
        </xdr:to>
        <xdr:sp macro="" textlink="">
          <xdr:nvSpPr>
            <xdr:cNvPr id="20488" name="Button 8" hidden="1">
              <a:extLst>
                <a:ext uri="{63B3BB69-23CF-44E3-9099-C40C66FF867C}">
                  <a14:compatExt spid="_x0000_s20488"/>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08 - Risk Mitigation Strategies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38</xdr:row>
          <xdr:rowOff>28575</xdr:rowOff>
        </xdr:from>
        <xdr:to>
          <xdr:col>3</xdr:col>
          <xdr:colOff>209550</xdr:colOff>
          <xdr:row>39</xdr:row>
          <xdr:rowOff>0</xdr:rowOff>
        </xdr:to>
        <xdr:sp macro="" textlink="">
          <xdr:nvSpPr>
            <xdr:cNvPr id="20489" name="Button 9" hidden="1">
              <a:extLst>
                <a:ext uri="{63B3BB69-23CF-44E3-9099-C40C66FF867C}">
                  <a14:compatExt spid="_x0000_s20489"/>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09 - Mitigation Strategies Register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40</xdr:row>
          <xdr:rowOff>28575</xdr:rowOff>
        </xdr:from>
        <xdr:to>
          <xdr:col>3</xdr:col>
          <xdr:colOff>209550</xdr:colOff>
          <xdr:row>41</xdr:row>
          <xdr:rowOff>0</xdr:rowOff>
        </xdr:to>
        <xdr:sp macro="" textlink="">
          <xdr:nvSpPr>
            <xdr:cNvPr id="20490" name="Button 10" hidden="1">
              <a:extLst>
                <a:ext uri="{63B3BB69-23CF-44E3-9099-C40C66FF867C}">
                  <a14:compatExt spid="_x0000_s20490"/>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10 - Mitigated Risk Register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42</xdr:row>
          <xdr:rowOff>28575</xdr:rowOff>
        </xdr:from>
        <xdr:to>
          <xdr:col>3</xdr:col>
          <xdr:colOff>209550</xdr:colOff>
          <xdr:row>43</xdr:row>
          <xdr:rowOff>0</xdr:rowOff>
        </xdr:to>
        <xdr:sp macro="" textlink="">
          <xdr:nvSpPr>
            <xdr:cNvPr id="20493" name="Button 13" hidden="1">
              <a:extLst>
                <a:ext uri="{63B3BB69-23CF-44E3-9099-C40C66FF867C}">
                  <a14:compatExt spid="_x0000_s20493"/>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11 - Mitigated Project Performance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44</xdr:row>
          <xdr:rowOff>28575</xdr:rowOff>
        </xdr:from>
        <xdr:to>
          <xdr:col>3</xdr:col>
          <xdr:colOff>209550</xdr:colOff>
          <xdr:row>45</xdr:row>
          <xdr:rowOff>0</xdr:rowOff>
        </xdr:to>
        <xdr:sp macro="" textlink="">
          <xdr:nvSpPr>
            <xdr:cNvPr id="20494" name="Button 14" hidden="1">
              <a:extLst>
                <a:ext uri="{63B3BB69-23CF-44E3-9099-C40C66FF867C}">
                  <a14:compatExt spid="_x0000_s20494"/>
                </a:ext>
              </a:extLst>
            </xdr:cNvPr>
            <xdr:cNvSpPr/>
          </xdr:nvSpPr>
          <xdr:spPr bwMode="auto">
            <a:xfrm>
              <a:off x="0" y="0"/>
              <a:ext cx="0" cy="0"/>
            </a:xfrm>
            <a:prstGeom prst="rect">
              <a:avLst/>
            </a:prstGeom>
            <a:noFill/>
            <a:ln w="9525">
              <a:miter lim="800000"/>
              <a:headEnd/>
              <a:tailEnd/>
            </a:ln>
          </xdr:spPr>
          <xdr:txBody>
            <a:bodyPr vertOverflow="clip" wrap="square" lIns="36576" tIns="22860" rIns="0" bIns="22860" anchor="ctr" upright="1"/>
            <a:lstStyle/>
            <a:p>
              <a:pPr algn="l" rtl="0">
                <a:defRPr sz="1000"/>
              </a:pPr>
              <a:r>
                <a:rPr lang="en-US" sz="1200" b="0" i="0" u="none" strike="noStrike" baseline="0">
                  <a:solidFill>
                    <a:srgbClr val="000000"/>
                  </a:solidFill>
                  <a:latin typeface="Arial"/>
                  <a:cs typeface="Arial"/>
                </a:rPr>
                <a:t>Step 12 - Mitigated Risk Ranking Plots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34</xdr:row>
          <xdr:rowOff>209550</xdr:rowOff>
        </xdr:from>
        <xdr:to>
          <xdr:col>19</xdr:col>
          <xdr:colOff>133350</xdr:colOff>
          <xdr:row>38</xdr:row>
          <xdr:rowOff>19050</xdr:rowOff>
        </xdr:to>
        <xdr:sp macro="" textlink="">
          <xdr:nvSpPr>
            <xdr:cNvPr id="20495" name="Button 15" hidden="1">
              <a:extLst>
                <a:ext uri="{63B3BB69-23CF-44E3-9099-C40C66FF867C}">
                  <a14:compatExt spid="_x0000_s2049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600" b="0" i="0" u="none" strike="noStrike" baseline="0">
                  <a:solidFill>
                    <a:srgbClr val="000000"/>
                  </a:solidFill>
                  <a:latin typeface="Arial"/>
                  <a:cs typeface="Arial"/>
                </a:rPr>
                <a:t>Summary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447675</xdr:colOff>
          <xdr:row>19</xdr:row>
          <xdr:rowOff>428625</xdr:rowOff>
        </xdr:from>
        <xdr:to>
          <xdr:col>19</xdr:col>
          <xdr:colOff>133350</xdr:colOff>
          <xdr:row>22</xdr:row>
          <xdr:rowOff>133350</xdr:rowOff>
        </xdr:to>
        <xdr:sp macro="" textlink="">
          <xdr:nvSpPr>
            <xdr:cNvPr id="20497" name="Button 17" hidden="1">
              <a:extLst>
                <a:ext uri="{63B3BB69-23CF-44E3-9099-C40C66FF867C}">
                  <a14:compatExt spid="_x0000_s2049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600" b="1" i="0" u="sng" strike="noStrike" baseline="0">
                  <a:solidFill>
                    <a:srgbClr val="000000"/>
                  </a:solidFill>
                  <a:latin typeface="Arial"/>
                  <a:cs typeface="Arial"/>
                </a:rPr>
                <a:t>Project Reset</a:t>
              </a:r>
            </a:p>
          </xdr:txBody>
        </xdr:sp>
        <xdr:clientData/>
      </xdr:twoCellAnchor>
    </mc:Choice>
    <mc:Fallback/>
  </mc:AlternateContent>
  <xdr:twoCellAnchor editAs="oneCell">
    <xdr:from>
      <xdr:col>16</xdr:col>
      <xdr:colOff>178887</xdr:colOff>
      <xdr:row>24</xdr:row>
      <xdr:rowOff>76200</xdr:rowOff>
    </xdr:from>
    <xdr:to>
      <xdr:col>19</xdr:col>
      <xdr:colOff>466726</xdr:colOff>
      <xdr:row>28</xdr:row>
      <xdr:rowOff>116583</xdr:rowOff>
    </xdr:to>
    <xdr:pic>
      <xdr:nvPicPr>
        <xdr:cNvPr id="4" name="Picture 3" descr="This is a note explaining that pressing the Project Reset button will clear all data" title="Note under Project Reset Button"/>
        <xdr:cNvPicPr>
          <a:picLocks noChangeAspect="1"/>
        </xdr:cNvPicPr>
      </xdr:nvPicPr>
      <xdr:blipFill>
        <a:blip xmlns:r="http://schemas.openxmlformats.org/officeDocument/2006/relationships" r:embed="rId1"/>
        <a:stretch>
          <a:fillRect/>
        </a:stretch>
      </xdr:blipFill>
      <xdr:spPr>
        <a:xfrm>
          <a:off x="9932487" y="5553075"/>
          <a:ext cx="2354763" cy="649983"/>
        </a:xfrm>
        <a:prstGeom prst="rect">
          <a:avLst/>
        </a:prstGeom>
      </xdr:spPr>
    </xdr:pic>
    <xdr:clientData/>
  </xdr:twoCellAnchor>
  <xdr:twoCellAnchor editAs="oneCell">
    <xdr:from>
      <xdr:col>16</xdr:col>
      <xdr:colOff>180975</xdr:colOff>
      <xdr:row>40</xdr:row>
      <xdr:rowOff>57150</xdr:rowOff>
    </xdr:from>
    <xdr:to>
      <xdr:col>19</xdr:col>
      <xdr:colOff>442925</xdr:colOff>
      <xdr:row>44</xdr:row>
      <xdr:rowOff>105976</xdr:rowOff>
    </xdr:to>
    <xdr:pic>
      <xdr:nvPicPr>
        <xdr:cNvPr id="6" name="Picture 5" descr="Note explaining the fuction of the Report Summary Button" title="Note under Report Summary Button"/>
        <xdr:cNvPicPr>
          <a:picLocks noChangeAspect="1"/>
        </xdr:cNvPicPr>
      </xdr:nvPicPr>
      <xdr:blipFill>
        <a:blip xmlns:r="http://schemas.openxmlformats.org/officeDocument/2006/relationships" r:embed="rId2"/>
        <a:stretch>
          <a:fillRect/>
        </a:stretch>
      </xdr:blipFill>
      <xdr:spPr>
        <a:xfrm>
          <a:off x="9934575" y="7972425"/>
          <a:ext cx="2328874" cy="658425"/>
        </a:xfrm>
        <a:prstGeom prst="rect">
          <a:avLst/>
        </a:prstGeom>
      </xdr:spPr>
    </xdr:pic>
    <xdr:clientData/>
  </xdr:twoCellAnchor>
  <xdr:twoCellAnchor editAs="oneCell">
    <xdr:from>
      <xdr:col>1</xdr:col>
      <xdr:colOff>0</xdr:colOff>
      <xdr:row>46</xdr:row>
      <xdr:rowOff>140677</xdr:rowOff>
    </xdr:from>
    <xdr:to>
      <xdr:col>8</xdr:col>
      <xdr:colOff>281354</xdr:colOff>
      <xdr:row>70</xdr:row>
      <xdr:rowOff>110844</xdr:rowOff>
    </xdr:to>
    <xdr:pic>
      <xdr:nvPicPr>
        <xdr:cNvPr id="2" name="Picture 1"/>
        <xdr:cNvPicPr>
          <a:picLocks noChangeAspect="1"/>
        </xdr:cNvPicPr>
      </xdr:nvPicPr>
      <xdr:blipFill>
        <a:blip xmlns:r="http://schemas.openxmlformats.org/officeDocument/2006/relationships" r:embed="rId3"/>
        <a:stretch>
          <a:fillRect/>
        </a:stretch>
      </xdr:blipFill>
      <xdr:spPr>
        <a:xfrm>
          <a:off x="609600" y="8897815"/>
          <a:ext cx="6658708" cy="41904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123825</xdr:colOff>
          <xdr:row>2</xdr:row>
          <xdr:rowOff>95250</xdr:rowOff>
        </xdr:from>
        <xdr:to>
          <xdr:col>1</xdr:col>
          <xdr:colOff>57150</xdr:colOff>
          <xdr:row>6</xdr:row>
          <xdr:rowOff>0</xdr:rowOff>
        </xdr:to>
        <xdr:sp macro="" textlink="">
          <xdr:nvSpPr>
            <xdr:cNvPr id="20510" name="Object 30" hidden="1">
              <a:extLst>
                <a:ext uri="{63B3BB69-23CF-44E3-9099-C40C66FF867C}">
                  <a14:compatExt spid="_x0000_s205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8</xdr:col>
      <xdr:colOff>512619</xdr:colOff>
      <xdr:row>46</xdr:row>
      <xdr:rowOff>152400</xdr:rowOff>
    </xdr:from>
    <xdr:to>
      <xdr:col>14</xdr:col>
      <xdr:colOff>533875</xdr:colOff>
      <xdr:row>70</xdr:row>
      <xdr:rowOff>124690</xdr:rowOff>
    </xdr:to>
    <xdr:pic>
      <xdr:nvPicPr>
        <xdr:cNvPr id="3" name="Picture 2"/>
        <xdr:cNvPicPr>
          <a:picLocks noChangeAspect="1"/>
        </xdr:cNvPicPr>
      </xdr:nvPicPr>
      <xdr:blipFill>
        <a:blip xmlns:r="http://schemas.openxmlformats.org/officeDocument/2006/relationships" r:embed="rId4"/>
        <a:stretch>
          <a:fillRect/>
        </a:stretch>
      </xdr:blipFill>
      <xdr:spPr>
        <a:xfrm>
          <a:off x="7190510" y="9019309"/>
          <a:ext cx="6449765" cy="42949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600075</xdr:colOff>
          <xdr:row>2</xdr:row>
          <xdr:rowOff>219075</xdr:rowOff>
        </xdr:from>
        <xdr:to>
          <xdr:col>7</xdr:col>
          <xdr:colOff>542925</xdr:colOff>
          <xdr:row>3</xdr:row>
          <xdr:rowOff>171450</xdr:rowOff>
        </xdr:to>
        <xdr:sp macro="" textlink="">
          <xdr:nvSpPr>
            <xdr:cNvPr id="51201" name="Button 1" hidden="1">
              <a:extLst>
                <a:ext uri="{63B3BB69-23CF-44E3-9099-C40C66FF867C}">
                  <a14:compatExt spid="_x0000_s5120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676275</xdr:colOff>
          <xdr:row>2</xdr:row>
          <xdr:rowOff>219075</xdr:rowOff>
        </xdr:from>
        <xdr:to>
          <xdr:col>8</xdr:col>
          <xdr:colOff>552450</xdr:colOff>
          <xdr:row>3</xdr:row>
          <xdr:rowOff>171450</xdr:rowOff>
        </xdr:to>
        <xdr:sp macro="" textlink="">
          <xdr:nvSpPr>
            <xdr:cNvPr id="51202" name="Button 2" hidden="1">
              <a:extLst>
                <a:ext uri="{63B3BB69-23CF-44E3-9099-C40C66FF867C}">
                  <a14:compatExt spid="_x0000_s5120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685800</xdr:colOff>
          <xdr:row>2</xdr:row>
          <xdr:rowOff>219075</xdr:rowOff>
        </xdr:from>
        <xdr:to>
          <xdr:col>9</xdr:col>
          <xdr:colOff>714375</xdr:colOff>
          <xdr:row>3</xdr:row>
          <xdr:rowOff>171450</xdr:rowOff>
        </xdr:to>
        <xdr:sp macro="" textlink="">
          <xdr:nvSpPr>
            <xdr:cNvPr id="51203" name="Button 3" hidden="1">
              <a:extLst>
                <a:ext uri="{63B3BB69-23CF-44E3-9099-C40C66FF867C}">
                  <a14:compatExt spid="_x0000_s5120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2</xdr:row>
          <xdr:rowOff>9525</xdr:rowOff>
        </xdr:from>
        <xdr:to>
          <xdr:col>1</xdr:col>
          <xdr:colOff>76200</xdr:colOff>
          <xdr:row>3</xdr:row>
          <xdr:rowOff>371475</xdr:rowOff>
        </xdr:to>
        <xdr:sp macro="" textlink="">
          <xdr:nvSpPr>
            <xdr:cNvPr id="51222" name="Object 22" hidden="1">
              <a:extLst>
                <a:ext uri="{63B3BB69-23CF-44E3-9099-C40C66FF867C}">
                  <a14:compatExt spid="_x0000_s512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95250</xdr:colOff>
          <xdr:row>2</xdr:row>
          <xdr:rowOff>219075</xdr:rowOff>
        </xdr:from>
        <xdr:to>
          <xdr:col>3</xdr:col>
          <xdr:colOff>400050</xdr:colOff>
          <xdr:row>2</xdr:row>
          <xdr:rowOff>552450</xdr:rowOff>
        </xdr:to>
        <xdr:sp macro="" textlink="">
          <xdr:nvSpPr>
            <xdr:cNvPr id="72705" name="Button 1" hidden="1">
              <a:extLst>
                <a:ext uri="{63B3BB69-23CF-44E3-9099-C40C66FF867C}">
                  <a14:compatExt spid="_x0000_s7270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619125</xdr:colOff>
          <xdr:row>2</xdr:row>
          <xdr:rowOff>209550</xdr:rowOff>
        </xdr:from>
        <xdr:to>
          <xdr:col>5</xdr:col>
          <xdr:colOff>609600</xdr:colOff>
          <xdr:row>2</xdr:row>
          <xdr:rowOff>552450</xdr:rowOff>
        </xdr:to>
        <xdr:sp macro="" textlink="">
          <xdr:nvSpPr>
            <xdr:cNvPr id="72706" name="Button 2" hidden="1">
              <a:extLst>
                <a:ext uri="{63B3BB69-23CF-44E3-9099-C40C66FF867C}">
                  <a14:compatExt spid="_x0000_s727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542925</xdr:colOff>
          <xdr:row>2</xdr:row>
          <xdr:rowOff>219075</xdr:rowOff>
        </xdr:from>
        <xdr:to>
          <xdr:col>4</xdr:col>
          <xdr:colOff>485775</xdr:colOff>
          <xdr:row>2</xdr:row>
          <xdr:rowOff>552450</xdr:rowOff>
        </xdr:to>
        <xdr:sp macro="" textlink="">
          <xdr:nvSpPr>
            <xdr:cNvPr id="72707" name="Button 3" hidden="1">
              <a:extLst>
                <a:ext uri="{63B3BB69-23CF-44E3-9099-C40C66FF867C}">
                  <a14:compatExt spid="_x0000_s7270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xdr:row>
          <xdr:rowOff>66675</xdr:rowOff>
        </xdr:from>
        <xdr:to>
          <xdr:col>0</xdr:col>
          <xdr:colOff>647700</xdr:colOff>
          <xdr:row>2</xdr:row>
          <xdr:rowOff>619125</xdr:rowOff>
        </xdr:to>
        <xdr:sp macro="" textlink="">
          <xdr:nvSpPr>
            <xdr:cNvPr id="72724" name="Object 20" hidden="1">
              <a:extLst>
                <a:ext uri="{63B3BB69-23CF-44E3-9099-C40C66FF867C}">
                  <a14:compatExt spid="_x0000_s727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219075</xdr:colOff>
          <xdr:row>2</xdr:row>
          <xdr:rowOff>219075</xdr:rowOff>
        </xdr:from>
        <xdr:to>
          <xdr:col>5</xdr:col>
          <xdr:colOff>190500</xdr:colOff>
          <xdr:row>3</xdr:row>
          <xdr:rowOff>285750</xdr:rowOff>
        </xdr:to>
        <xdr:sp macro="" textlink="">
          <xdr:nvSpPr>
            <xdr:cNvPr id="44034" name="Button 2" hidden="1">
              <a:extLst>
                <a:ext uri="{63B3BB69-23CF-44E3-9099-C40C66FF867C}">
                  <a14:compatExt spid="_x0000_s4403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276225</xdr:colOff>
          <xdr:row>2</xdr:row>
          <xdr:rowOff>219075</xdr:rowOff>
        </xdr:from>
        <xdr:to>
          <xdr:col>7</xdr:col>
          <xdr:colOff>266700</xdr:colOff>
          <xdr:row>3</xdr:row>
          <xdr:rowOff>285750</xdr:rowOff>
        </xdr:to>
        <xdr:sp macro="" textlink="">
          <xdr:nvSpPr>
            <xdr:cNvPr id="44035" name="Button 3" hidden="1">
              <a:extLst>
                <a:ext uri="{63B3BB69-23CF-44E3-9099-C40C66FF867C}">
                  <a14:compatExt spid="_x0000_s4403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333375</xdr:colOff>
          <xdr:row>2</xdr:row>
          <xdr:rowOff>219075</xdr:rowOff>
        </xdr:from>
        <xdr:to>
          <xdr:col>6</xdr:col>
          <xdr:colOff>133350</xdr:colOff>
          <xdr:row>3</xdr:row>
          <xdr:rowOff>285750</xdr:rowOff>
        </xdr:to>
        <xdr:sp macro="" textlink="">
          <xdr:nvSpPr>
            <xdr:cNvPr id="44036" name="Button 4" hidden="1">
              <a:extLst>
                <a:ext uri="{63B3BB69-23CF-44E3-9099-C40C66FF867C}">
                  <a14:compatExt spid="_x0000_s4403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647700</xdr:colOff>
          <xdr:row>2</xdr:row>
          <xdr:rowOff>133350</xdr:rowOff>
        </xdr:from>
        <xdr:to>
          <xdr:col>4</xdr:col>
          <xdr:colOff>66675</xdr:colOff>
          <xdr:row>3</xdr:row>
          <xdr:rowOff>590550</xdr:rowOff>
        </xdr:to>
        <xdr:sp macro="" textlink="">
          <xdr:nvSpPr>
            <xdr:cNvPr id="44037" name="Button 5" hidden="1">
              <a:extLst>
                <a:ext uri="{63B3BB69-23CF-44E3-9099-C40C66FF867C}">
                  <a14:compatExt spid="_x0000_s4403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Update Risk Analysis Summary</a:t>
              </a:r>
            </a:p>
          </xdr:txBody>
        </xdr:sp>
        <xdr:clientData fPrintsWithSheet="0"/>
      </xdr:twoCellAnchor>
    </mc:Choice>
    <mc:Fallback/>
  </mc:AlternateContent>
  <xdr:twoCellAnchor>
    <xdr:from>
      <xdr:col>4</xdr:col>
      <xdr:colOff>500743</xdr:colOff>
      <xdr:row>3</xdr:row>
      <xdr:rowOff>370115</xdr:rowOff>
    </xdr:from>
    <xdr:to>
      <xdr:col>7</xdr:col>
      <xdr:colOff>87086</xdr:colOff>
      <xdr:row>6</xdr:row>
      <xdr:rowOff>88901</xdr:rowOff>
    </xdr:to>
    <xdr:sp macro="" textlink="">
      <xdr:nvSpPr>
        <xdr:cNvPr id="8" name="TextBox 7"/>
        <xdr:cNvSpPr txBox="1"/>
      </xdr:nvSpPr>
      <xdr:spPr>
        <a:xfrm>
          <a:off x="8469086" y="1513115"/>
          <a:ext cx="2743200" cy="7747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rPr>
            <a:t>Makes sure you</a:t>
          </a:r>
          <a:r>
            <a:rPr lang="en-US" sz="1400" baseline="0">
              <a:latin typeface="Arial" panose="020B0604020202020204" pitchFamily="34" charset="0"/>
            </a:rPr>
            <a:t> click on "Create Registers" on Step 8 before running the Risk Analysis</a:t>
          </a:r>
          <a:endParaRPr lang="en-US" sz="1400">
            <a:latin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914400</xdr:colOff>
          <xdr:row>2</xdr:row>
          <xdr:rowOff>152400</xdr:rowOff>
        </xdr:from>
        <xdr:to>
          <xdr:col>0</xdr:col>
          <xdr:colOff>1543050</xdr:colOff>
          <xdr:row>3</xdr:row>
          <xdr:rowOff>581025</xdr:rowOff>
        </xdr:to>
        <xdr:sp macro="" textlink="">
          <xdr:nvSpPr>
            <xdr:cNvPr id="44061" name="Object 29" hidden="1">
              <a:extLst>
                <a:ext uri="{63B3BB69-23CF-44E3-9099-C40C66FF867C}">
                  <a14:compatExt spid="_x0000_s440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9</xdr:col>
          <xdr:colOff>219075</xdr:colOff>
          <xdr:row>3</xdr:row>
          <xdr:rowOff>9525</xdr:rowOff>
        </xdr:from>
        <xdr:to>
          <xdr:col>11</xdr:col>
          <xdr:colOff>552450</xdr:colOff>
          <xdr:row>4</xdr:row>
          <xdr:rowOff>104775</xdr:rowOff>
        </xdr:to>
        <xdr:sp macro="" textlink="">
          <xdr:nvSpPr>
            <xdr:cNvPr id="58369" name="Button 1" hidden="1">
              <a:extLst>
                <a:ext uri="{63B3BB69-23CF-44E3-9099-C40C66FF867C}">
                  <a14:compatExt spid="_x0000_s583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66675</xdr:colOff>
          <xdr:row>3</xdr:row>
          <xdr:rowOff>9525</xdr:rowOff>
        </xdr:from>
        <xdr:to>
          <xdr:col>16</xdr:col>
          <xdr:colOff>371475</xdr:colOff>
          <xdr:row>4</xdr:row>
          <xdr:rowOff>104775</xdr:rowOff>
        </xdr:to>
        <xdr:sp macro="" textlink="">
          <xdr:nvSpPr>
            <xdr:cNvPr id="58370" name="Button 2" hidden="1">
              <a:extLst>
                <a:ext uri="{63B3BB69-23CF-44E3-9099-C40C66FF867C}">
                  <a14:compatExt spid="_x0000_s583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3</xdr:row>
          <xdr:rowOff>9525</xdr:rowOff>
        </xdr:from>
        <xdr:to>
          <xdr:col>13</xdr:col>
          <xdr:colOff>581025</xdr:colOff>
          <xdr:row>4</xdr:row>
          <xdr:rowOff>104775</xdr:rowOff>
        </xdr:to>
        <xdr:sp macro="" textlink="">
          <xdr:nvSpPr>
            <xdr:cNvPr id="58371" name="Button 3" hidden="1">
              <a:extLst>
                <a:ext uri="{63B3BB69-23CF-44E3-9099-C40C66FF867C}">
                  <a14:compatExt spid="_x0000_s5837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xdr:twoCellAnchor>
    <xdr:from>
      <xdr:col>0</xdr:col>
      <xdr:colOff>9525</xdr:colOff>
      <xdr:row>5</xdr:row>
      <xdr:rowOff>0</xdr:rowOff>
    </xdr:from>
    <xdr:to>
      <xdr:col>12</xdr:col>
      <xdr:colOff>603885</xdr:colOff>
      <xdr:row>43</xdr:row>
      <xdr:rowOff>71120</xdr:rowOff>
    </xdr:to>
    <xdr:graphicFrame macro="">
      <xdr:nvGraphicFramePr>
        <xdr:cNvPr id="5" name="Thrt_Mit" descr="Displays graph of percent of total mean severity" title="Graph of Threats Residua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xdr:colOff>
      <xdr:row>5</xdr:row>
      <xdr:rowOff>0</xdr:rowOff>
    </xdr:from>
    <xdr:to>
      <xdr:col>26</xdr:col>
      <xdr:colOff>70485</xdr:colOff>
      <xdr:row>43</xdr:row>
      <xdr:rowOff>71120</xdr:rowOff>
    </xdr:to>
    <xdr:graphicFrame macro="">
      <xdr:nvGraphicFramePr>
        <xdr:cNvPr id="6" name="Opp_Mit" title="Graph of Opportunities - Residua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133350</xdr:colOff>
      <xdr:row>2</xdr:row>
      <xdr:rowOff>28575</xdr:rowOff>
    </xdr:from>
    <xdr:to>
      <xdr:col>1</xdr:col>
      <xdr:colOff>400050</xdr:colOff>
      <xdr:row>4</xdr:row>
      <xdr:rowOff>180974</xdr:rowOff>
    </xdr:to>
    <xdr:sp macro="" textlink="">
      <xdr:nvSpPr>
        <xdr:cNvPr id="58374" name="Object 6" descr="Link to PDF File of Help Instructions" hidden="1">
          <a:extLst>
            <a:ext uri="{63B3BB69-23CF-44E3-9099-C40C66FF867C}">
              <a14:compatExt xmlns:a14="http://schemas.microsoft.com/office/drawing/2010/main" spid="_x0000_s58374"/>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161925</xdr:colOff>
          <xdr:row>2</xdr:row>
          <xdr:rowOff>28575</xdr:rowOff>
        </xdr:from>
        <xdr:to>
          <xdr:col>1</xdr:col>
          <xdr:colOff>133350</xdr:colOff>
          <xdr:row>4</xdr:row>
          <xdr:rowOff>200025</xdr:rowOff>
        </xdr:to>
        <xdr:sp macro="" textlink="">
          <xdr:nvSpPr>
            <xdr:cNvPr id="58379" name="Object 11" hidden="1">
              <a:extLst>
                <a:ext uri="{63B3BB69-23CF-44E3-9099-C40C66FF867C}">
                  <a14:compatExt spid="_x0000_s583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85725</xdr:colOff>
      <xdr:row>17</xdr:row>
      <xdr:rowOff>142876</xdr:rowOff>
    </xdr:from>
    <xdr:to>
      <xdr:col>10</xdr:col>
      <xdr:colOff>357187</xdr:colOff>
      <xdr:row>23</xdr:row>
      <xdr:rowOff>76201</xdr:rowOff>
    </xdr:to>
    <xdr:grpSp>
      <xdr:nvGrpSpPr>
        <xdr:cNvPr id="6" name="Group 5" descr="Buttons to select charts displaying Unmitigated Threats and Opportunities, and Mitigated Threats and Opportunities" title="Charts Menu"/>
        <xdr:cNvGrpSpPr/>
      </xdr:nvGrpSpPr>
      <xdr:grpSpPr>
        <a:xfrm>
          <a:off x="792307" y="6086476"/>
          <a:ext cx="6630698" cy="1623580"/>
          <a:chOff x="800100" y="3419476"/>
          <a:chExt cx="5400675" cy="1104900"/>
        </a:xfrm>
      </xdr:grpSpPr>
      <xdr:sp macro="" textlink="">
        <xdr:nvSpPr>
          <xdr:cNvPr id="15" name="Rectangle 14"/>
          <xdr:cNvSpPr/>
        </xdr:nvSpPr>
        <xdr:spPr>
          <a:xfrm>
            <a:off x="800100" y="3657600"/>
            <a:ext cx="5400675" cy="866776"/>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200">
              <a:latin typeface="Arial" panose="020B0604020202020204" pitchFamily="34" charset="0"/>
              <a:cs typeface="Arial" panose="020B0604020202020204" pitchFamily="34" charset="0"/>
            </a:endParaRPr>
          </a:p>
        </xdr:txBody>
      </xdr:sp>
      <xdr:sp macro="" textlink="">
        <xdr:nvSpPr>
          <xdr:cNvPr id="16" name="TextBox 15"/>
          <xdr:cNvSpPr txBox="1"/>
        </xdr:nvSpPr>
        <xdr:spPr>
          <a:xfrm>
            <a:off x="809625" y="3419476"/>
            <a:ext cx="962025" cy="238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200" b="1">
                <a:latin typeface="Arial" panose="020B0604020202020204" pitchFamily="34" charset="0"/>
                <a:cs typeface="Arial" panose="020B0604020202020204" pitchFamily="34" charset="0"/>
              </a:rPr>
              <a:t>CHARTS</a:t>
            </a:r>
          </a:p>
        </xdr:txBody>
      </xdr:sp>
      <mc:AlternateContent xmlns:mc="http://schemas.openxmlformats.org/markup-compatibility/2006">
        <mc:Choice xmlns:a14="http://schemas.microsoft.com/office/drawing/2010/main" Requires="a14">
          <xdr:sp macro="" textlink="">
            <xdr:nvSpPr>
              <xdr:cNvPr id="68618" name="Button 10" hidden="1">
                <a:extLst>
                  <a:ext uri="{63B3BB69-23CF-44E3-9099-C40C66FF867C}">
                    <a14:compatExt spid="_x0000_s68618"/>
                  </a:ext>
                </a:extLst>
              </xdr:cNvPr>
              <xdr:cNvSpPr/>
            </xdr:nvSpPr>
            <xdr:spPr bwMode="auto">
              <a:xfrm>
                <a:off x="914400" y="3714749"/>
                <a:ext cx="2514600" cy="364861"/>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UNMITIGATED RISK RANKING PLOTS - THREATS</a:t>
                </a:r>
              </a:p>
            </xdr:txBody>
          </xdr:sp>
        </mc:Choice>
        <mc:Fallback/>
      </mc:AlternateContent>
      <mc:AlternateContent xmlns:mc="http://schemas.openxmlformats.org/markup-compatibility/2006">
        <mc:Choice xmlns:a14="http://schemas.microsoft.com/office/drawing/2010/main" Requires="a14">
          <xdr:sp macro="" textlink="">
            <xdr:nvSpPr>
              <xdr:cNvPr id="68619" name="Button 11" hidden="1">
                <a:extLst>
                  <a:ext uri="{63B3BB69-23CF-44E3-9099-C40C66FF867C}">
                    <a14:compatExt spid="_x0000_s68619"/>
                  </a:ext>
                </a:extLst>
              </xdr:cNvPr>
              <xdr:cNvSpPr/>
            </xdr:nvSpPr>
            <xdr:spPr bwMode="auto">
              <a:xfrm>
                <a:off x="3543300" y="3714748"/>
                <a:ext cx="2514600" cy="364861"/>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UNMITIGATED RISK RANKING PLOTS - OPPORTUNITIES</a:t>
                </a:r>
              </a:p>
            </xdr:txBody>
          </xdr:sp>
        </mc:Choice>
        <mc:Fallback/>
      </mc:AlternateContent>
      <mc:AlternateContent xmlns:mc="http://schemas.openxmlformats.org/markup-compatibility/2006">
        <mc:Choice xmlns:a14="http://schemas.microsoft.com/office/drawing/2010/main" Requires="a14">
          <xdr:sp macro="" textlink="">
            <xdr:nvSpPr>
              <xdr:cNvPr id="68620" name="Button 12" hidden="1">
                <a:extLst>
                  <a:ext uri="{63B3BB69-23CF-44E3-9099-C40C66FF867C}">
                    <a14:compatExt spid="_x0000_s68620"/>
                  </a:ext>
                </a:extLst>
              </xdr:cNvPr>
              <xdr:cNvSpPr/>
            </xdr:nvSpPr>
            <xdr:spPr bwMode="auto">
              <a:xfrm>
                <a:off x="914400" y="4117178"/>
                <a:ext cx="2514600" cy="364861"/>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   MITIGATED RISK RANKING PLOTS - THREATS</a:t>
                </a:r>
              </a:p>
            </xdr:txBody>
          </xdr:sp>
        </mc:Choice>
        <mc:Fallback/>
      </mc:AlternateContent>
      <mc:AlternateContent xmlns:mc="http://schemas.openxmlformats.org/markup-compatibility/2006">
        <mc:Choice xmlns:a14="http://schemas.microsoft.com/office/drawing/2010/main" Requires="a14">
          <xdr:sp macro="" textlink="">
            <xdr:nvSpPr>
              <xdr:cNvPr id="68621" name="Button 13" hidden="1">
                <a:extLst>
                  <a:ext uri="{63B3BB69-23CF-44E3-9099-C40C66FF867C}">
                    <a14:compatExt spid="_x0000_s68621"/>
                  </a:ext>
                </a:extLst>
              </xdr:cNvPr>
              <xdr:cNvSpPr/>
            </xdr:nvSpPr>
            <xdr:spPr bwMode="auto">
              <a:xfrm>
                <a:off x="3552825" y="4117178"/>
                <a:ext cx="2514600" cy="364861"/>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   MITIGATED RISK RANKING PLOTS -  OPPORTUNITIES</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24</xdr:col>
          <xdr:colOff>152400</xdr:colOff>
          <xdr:row>2</xdr:row>
          <xdr:rowOff>152400</xdr:rowOff>
        </xdr:from>
        <xdr:to>
          <xdr:col>26</xdr:col>
          <xdr:colOff>276225</xdr:colOff>
          <xdr:row>3</xdr:row>
          <xdr:rowOff>438150</xdr:rowOff>
        </xdr:to>
        <xdr:sp macro="" textlink="">
          <xdr:nvSpPr>
            <xdr:cNvPr id="68625" name="Button 17" hidden="1">
              <a:extLst>
                <a:ext uri="{63B3BB69-23CF-44E3-9099-C40C66FF867C}">
                  <a14:compatExt spid="_x0000_s68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333375</xdr:colOff>
          <xdr:row>5</xdr:row>
          <xdr:rowOff>142875</xdr:rowOff>
        </xdr:from>
        <xdr:to>
          <xdr:col>39</xdr:col>
          <xdr:colOff>19050</xdr:colOff>
          <xdr:row>7</xdr:row>
          <xdr:rowOff>190500</xdr:rowOff>
        </xdr:to>
        <xdr:sp macro="" textlink="">
          <xdr:nvSpPr>
            <xdr:cNvPr id="68626" name="Button 18" hidden="1">
              <a:extLst>
                <a:ext uri="{63B3BB69-23CF-44E3-9099-C40C66FF867C}">
                  <a14:compatExt spid="_x0000_s68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51</xdr:col>
          <xdr:colOff>514350</xdr:colOff>
          <xdr:row>0</xdr:row>
          <xdr:rowOff>0</xdr:rowOff>
        </xdr:from>
        <xdr:to>
          <xdr:col>52</xdr:col>
          <xdr:colOff>704850</xdr:colOff>
          <xdr:row>1</xdr:row>
          <xdr:rowOff>285750</xdr:rowOff>
        </xdr:to>
        <xdr:sp macro="" textlink="">
          <xdr:nvSpPr>
            <xdr:cNvPr id="68627" name="Button 19" hidden="1">
              <a:extLst>
                <a:ext uri="{63B3BB69-23CF-44E3-9099-C40C66FF867C}">
                  <a14:compatExt spid="_x0000_s68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0</xdr:row>
          <xdr:rowOff>0</xdr:rowOff>
        </xdr:from>
        <xdr:to>
          <xdr:col>66</xdr:col>
          <xdr:colOff>571500</xdr:colOff>
          <xdr:row>1</xdr:row>
          <xdr:rowOff>133350</xdr:rowOff>
        </xdr:to>
        <xdr:sp macro="" textlink="">
          <xdr:nvSpPr>
            <xdr:cNvPr id="68628" name="Button 20" hidden="1">
              <a:extLst>
                <a:ext uri="{63B3BB69-23CF-44E3-9099-C40C66FF867C}">
                  <a14:compatExt spid="_x0000_s686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400050</xdr:colOff>
          <xdr:row>0</xdr:row>
          <xdr:rowOff>19050</xdr:rowOff>
        </xdr:from>
        <xdr:to>
          <xdr:col>100</xdr:col>
          <xdr:colOff>438150</xdr:colOff>
          <xdr:row>1</xdr:row>
          <xdr:rowOff>171450</xdr:rowOff>
        </xdr:to>
        <xdr:sp macro="" textlink="">
          <xdr:nvSpPr>
            <xdr:cNvPr id="68629" name="Button 21" hidden="1">
              <a:extLst>
                <a:ext uri="{63B3BB69-23CF-44E3-9099-C40C66FF867C}">
                  <a14:compatExt spid="_x0000_s6862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285750</xdr:colOff>
          <xdr:row>40</xdr:row>
          <xdr:rowOff>0</xdr:rowOff>
        </xdr:from>
        <xdr:to>
          <xdr:col>44</xdr:col>
          <xdr:colOff>647700</xdr:colOff>
          <xdr:row>42</xdr:row>
          <xdr:rowOff>114300</xdr:rowOff>
        </xdr:to>
        <xdr:sp macro="" textlink="">
          <xdr:nvSpPr>
            <xdr:cNvPr id="68630" name="Button 22" hidden="1">
              <a:extLst>
                <a:ext uri="{63B3BB69-23CF-44E3-9099-C40C66FF867C}">
                  <a14:compatExt spid="_x0000_s6863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295275</xdr:colOff>
          <xdr:row>148</xdr:row>
          <xdr:rowOff>9525</xdr:rowOff>
        </xdr:from>
        <xdr:to>
          <xdr:col>44</xdr:col>
          <xdr:colOff>647700</xdr:colOff>
          <xdr:row>149</xdr:row>
          <xdr:rowOff>371475</xdr:rowOff>
        </xdr:to>
        <xdr:sp macro="" textlink="">
          <xdr:nvSpPr>
            <xdr:cNvPr id="68631" name="Button 23" hidden="1">
              <a:extLst>
                <a:ext uri="{63B3BB69-23CF-44E3-9099-C40C66FF867C}">
                  <a14:compatExt spid="_x0000_s6863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0</xdr:row>
          <xdr:rowOff>0</xdr:rowOff>
        </xdr:from>
        <xdr:to>
          <xdr:col>81</xdr:col>
          <xdr:colOff>571500</xdr:colOff>
          <xdr:row>1</xdr:row>
          <xdr:rowOff>133350</xdr:rowOff>
        </xdr:to>
        <xdr:sp macro="" textlink="">
          <xdr:nvSpPr>
            <xdr:cNvPr id="68632" name="Button 24" hidden="1">
              <a:extLst>
                <a:ext uri="{63B3BB69-23CF-44E3-9099-C40C66FF867C}">
                  <a14:compatExt spid="_x0000_s6863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91</xdr:col>
          <xdr:colOff>0</xdr:colOff>
          <xdr:row>255</xdr:row>
          <xdr:rowOff>57150</xdr:rowOff>
        </xdr:from>
        <xdr:to>
          <xdr:col>92</xdr:col>
          <xdr:colOff>438150</xdr:colOff>
          <xdr:row>257</xdr:row>
          <xdr:rowOff>238125</xdr:rowOff>
        </xdr:to>
        <xdr:sp macro="" textlink="">
          <xdr:nvSpPr>
            <xdr:cNvPr id="68634" name="Button 26" hidden="1">
              <a:extLst>
                <a:ext uri="{63B3BB69-23CF-44E3-9099-C40C66FF867C}">
                  <a14:compatExt spid="_x0000_s6863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113</xdr:col>
          <xdr:colOff>28575</xdr:colOff>
          <xdr:row>0</xdr:row>
          <xdr:rowOff>19050</xdr:rowOff>
        </xdr:from>
        <xdr:to>
          <xdr:col>114</xdr:col>
          <xdr:colOff>571500</xdr:colOff>
          <xdr:row>1</xdr:row>
          <xdr:rowOff>171450</xdr:rowOff>
        </xdr:to>
        <xdr:sp macro="" textlink="">
          <xdr:nvSpPr>
            <xdr:cNvPr id="68635" name="Button 27" hidden="1">
              <a:extLst>
                <a:ext uri="{63B3BB69-23CF-44E3-9099-C40C66FF867C}">
                  <a14:compatExt spid="_x0000_s6863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128</xdr:col>
          <xdr:colOff>390525</xdr:colOff>
          <xdr:row>0</xdr:row>
          <xdr:rowOff>0</xdr:rowOff>
        </xdr:from>
        <xdr:to>
          <xdr:col>130</xdr:col>
          <xdr:colOff>238125</xdr:colOff>
          <xdr:row>1</xdr:row>
          <xdr:rowOff>133350</xdr:rowOff>
        </xdr:to>
        <xdr:sp macro="" textlink="">
          <xdr:nvSpPr>
            <xdr:cNvPr id="68636" name="Button 28" hidden="1">
              <a:extLst>
                <a:ext uri="{63B3BB69-23CF-44E3-9099-C40C66FF867C}">
                  <a14:compatExt spid="_x0000_s6863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219075</xdr:colOff>
          <xdr:row>3</xdr:row>
          <xdr:rowOff>66675</xdr:rowOff>
        </xdr:from>
        <xdr:to>
          <xdr:col>11</xdr:col>
          <xdr:colOff>638175</xdr:colOff>
          <xdr:row>3</xdr:row>
          <xdr:rowOff>400050</xdr:rowOff>
        </xdr:to>
        <xdr:sp macro="" textlink="">
          <xdr:nvSpPr>
            <xdr:cNvPr id="68609" name="Button 1" hidden="1">
              <a:extLst>
                <a:ext uri="{63B3BB69-23CF-44E3-9099-C40C66FF867C}">
                  <a14:compatExt spid="_x0000_s6860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85725</xdr:colOff>
          <xdr:row>3</xdr:row>
          <xdr:rowOff>66675</xdr:rowOff>
        </xdr:from>
        <xdr:to>
          <xdr:col>13</xdr:col>
          <xdr:colOff>190500</xdr:colOff>
          <xdr:row>3</xdr:row>
          <xdr:rowOff>400050</xdr:rowOff>
        </xdr:to>
        <xdr:sp macro="" textlink="">
          <xdr:nvSpPr>
            <xdr:cNvPr id="68610" name="Button 2" hidden="1">
              <a:extLst>
                <a:ext uri="{63B3BB69-23CF-44E3-9099-C40C66FF867C}">
                  <a14:compatExt spid="_x0000_s6861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485775</xdr:colOff>
          <xdr:row>2</xdr:row>
          <xdr:rowOff>133350</xdr:rowOff>
        </xdr:from>
        <xdr:to>
          <xdr:col>8</xdr:col>
          <xdr:colOff>333375</xdr:colOff>
          <xdr:row>3</xdr:row>
          <xdr:rowOff>438150</xdr:rowOff>
        </xdr:to>
        <xdr:sp macro="" textlink="">
          <xdr:nvSpPr>
            <xdr:cNvPr id="68622" name="Button 14" hidden="1">
              <a:extLst>
                <a:ext uri="{63B3BB69-23CF-44E3-9099-C40C66FF867C}">
                  <a14:compatExt spid="_x0000_s6862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PRINT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xdr:row>
          <xdr:rowOff>276225</xdr:rowOff>
        </xdr:from>
        <xdr:to>
          <xdr:col>15</xdr:col>
          <xdr:colOff>495300</xdr:colOff>
          <xdr:row>3</xdr:row>
          <xdr:rowOff>180975</xdr:rowOff>
        </xdr:to>
        <xdr:sp macro="" textlink="">
          <xdr:nvSpPr>
            <xdr:cNvPr id="68624" name="Button 16" hidden="1">
              <a:extLst>
                <a:ext uri="{63B3BB69-23CF-44E3-9099-C40C66FF867C}">
                  <a14:compatExt spid="_x0000_s6862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523875</xdr:colOff>
          <xdr:row>2</xdr:row>
          <xdr:rowOff>152400</xdr:rowOff>
        </xdr:from>
        <xdr:to>
          <xdr:col>6</xdr:col>
          <xdr:colOff>371475</xdr:colOff>
          <xdr:row>3</xdr:row>
          <xdr:rowOff>457200</xdr:rowOff>
        </xdr:to>
        <xdr:sp macro="" textlink="">
          <xdr:nvSpPr>
            <xdr:cNvPr id="68633" name="Button 25" hidden="1">
              <a:extLst>
                <a:ext uri="{63B3BB69-23CF-44E3-9099-C40C66FF867C}">
                  <a14:compatExt spid="_x0000_s6863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UPDATE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xdr:row>
          <xdr:rowOff>485775</xdr:rowOff>
        </xdr:from>
        <xdr:to>
          <xdr:col>15</xdr:col>
          <xdr:colOff>342900</xdr:colOff>
          <xdr:row>3</xdr:row>
          <xdr:rowOff>800100</xdr:rowOff>
        </xdr:to>
        <xdr:sp macro="" textlink="">
          <xdr:nvSpPr>
            <xdr:cNvPr id="68637" name="Button 29" hidden="1">
              <a:extLst>
                <a:ext uri="{63B3BB69-23CF-44E3-9099-C40C66FF867C}">
                  <a14:compatExt spid="_x0000_s6863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16</xdr:row>
          <xdr:rowOff>0</xdr:rowOff>
        </xdr:from>
        <xdr:to>
          <xdr:col>17</xdr:col>
          <xdr:colOff>390525</xdr:colOff>
          <xdr:row>17</xdr:row>
          <xdr:rowOff>38100</xdr:rowOff>
        </xdr:to>
        <xdr:sp macro="" textlink="">
          <xdr:nvSpPr>
            <xdr:cNvPr id="68638" name="Button 30" hidden="1">
              <a:extLst>
                <a:ext uri="{63B3BB69-23CF-44E3-9099-C40C66FF867C}">
                  <a14:compatExt spid="_x0000_s6863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9525</xdr:rowOff>
        </xdr:from>
        <xdr:to>
          <xdr:col>25</xdr:col>
          <xdr:colOff>238125</xdr:colOff>
          <xdr:row>7</xdr:row>
          <xdr:rowOff>85725</xdr:rowOff>
        </xdr:to>
        <xdr:sp macro="" textlink="">
          <xdr:nvSpPr>
            <xdr:cNvPr id="68639" name="Button 31" hidden="1">
              <a:extLst>
                <a:ext uri="{63B3BB69-23CF-44E3-9099-C40C66FF867C}">
                  <a14:compatExt spid="_x0000_s6863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21</xdr:row>
          <xdr:rowOff>0</xdr:rowOff>
        </xdr:from>
        <xdr:to>
          <xdr:col>25</xdr:col>
          <xdr:colOff>238125</xdr:colOff>
          <xdr:row>22</xdr:row>
          <xdr:rowOff>0</xdr:rowOff>
        </xdr:to>
        <xdr:sp macro="" textlink="">
          <xdr:nvSpPr>
            <xdr:cNvPr id="68640" name="Button 32" hidden="1">
              <a:extLst>
                <a:ext uri="{63B3BB69-23CF-44E3-9099-C40C66FF867C}">
                  <a14:compatExt spid="_x0000_s6864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476250</xdr:colOff>
          <xdr:row>9</xdr:row>
          <xdr:rowOff>9525</xdr:rowOff>
        </xdr:from>
        <xdr:to>
          <xdr:col>38</xdr:col>
          <xdr:colOff>590550</xdr:colOff>
          <xdr:row>10</xdr:row>
          <xdr:rowOff>57150</xdr:rowOff>
        </xdr:to>
        <xdr:sp macro="" textlink="">
          <xdr:nvSpPr>
            <xdr:cNvPr id="68641" name="Button 33" hidden="1">
              <a:extLst>
                <a:ext uri="{63B3BB69-23CF-44E3-9099-C40C66FF867C}">
                  <a14:compatExt spid="_x0000_s686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51</xdr:col>
          <xdr:colOff>542925</xdr:colOff>
          <xdr:row>2</xdr:row>
          <xdr:rowOff>47625</xdr:rowOff>
        </xdr:from>
        <xdr:to>
          <xdr:col>52</xdr:col>
          <xdr:colOff>438150</xdr:colOff>
          <xdr:row>3</xdr:row>
          <xdr:rowOff>95250</xdr:rowOff>
        </xdr:to>
        <xdr:sp macro="" textlink="">
          <xdr:nvSpPr>
            <xdr:cNvPr id="68642" name="Button 34" hidden="1">
              <a:extLst>
                <a:ext uri="{63B3BB69-23CF-44E3-9099-C40C66FF867C}">
                  <a14:compatExt spid="_x0000_s6864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51</xdr:col>
          <xdr:colOff>542925</xdr:colOff>
          <xdr:row>21</xdr:row>
          <xdr:rowOff>0</xdr:rowOff>
        </xdr:from>
        <xdr:to>
          <xdr:col>52</xdr:col>
          <xdr:colOff>438150</xdr:colOff>
          <xdr:row>22</xdr:row>
          <xdr:rowOff>0</xdr:rowOff>
        </xdr:to>
        <xdr:sp macro="" textlink="">
          <xdr:nvSpPr>
            <xdr:cNvPr id="68643" name="Button 35" hidden="1">
              <a:extLst>
                <a:ext uri="{63B3BB69-23CF-44E3-9099-C40C66FF867C}">
                  <a14:compatExt spid="_x0000_s6864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342900</xdr:colOff>
          <xdr:row>2</xdr:row>
          <xdr:rowOff>57150</xdr:rowOff>
        </xdr:from>
        <xdr:to>
          <xdr:col>100</xdr:col>
          <xdr:colOff>123825</xdr:colOff>
          <xdr:row>3</xdr:row>
          <xdr:rowOff>114300</xdr:rowOff>
        </xdr:to>
        <xdr:sp macro="" textlink="">
          <xdr:nvSpPr>
            <xdr:cNvPr id="68644" name="Button 36" hidden="1">
              <a:extLst>
                <a:ext uri="{63B3BB69-23CF-44E3-9099-C40C66FF867C}">
                  <a14:compatExt spid="_x0000_s6864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342900</xdr:colOff>
          <xdr:row>21</xdr:row>
          <xdr:rowOff>9525</xdr:rowOff>
        </xdr:from>
        <xdr:to>
          <xdr:col>100</xdr:col>
          <xdr:colOff>123825</xdr:colOff>
          <xdr:row>22</xdr:row>
          <xdr:rowOff>0</xdr:rowOff>
        </xdr:to>
        <xdr:sp macro="" textlink="">
          <xdr:nvSpPr>
            <xdr:cNvPr id="68645" name="Button 37" hidden="1">
              <a:extLst>
                <a:ext uri="{63B3BB69-23CF-44E3-9099-C40C66FF867C}">
                  <a14:compatExt spid="_x0000_s6864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495300</xdr:colOff>
          <xdr:row>43</xdr:row>
          <xdr:rowOff>142875</xdr:rowOff>
        </xdr:from>
        <xdr:to>
          <xdr:col>44</xdr:col>
          <xdr:colOff>609600</xdr:colOff>
          <xdr:row>44</xdr:row>
          <xdr:rowOff>180975</xdr:rowOff>
        </xdr:to>
        <xdr:sp macro="" textlink="">
          <xdr:nvSpPr>
            <xdr:cNvPr id="68646" name="Button 38" hidden="1">
              <a:extLst>
                <a:ext uri="{63B3BB69-23CF-44E3-9099-C40C66FF867C}">
                  <a14:compatExt spid="_x0000_s6864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91</xdr:col>
          <xdr:colOff>209550</xdr:colOff>
          <xdr:row>257</xdr:row>
          <xdr:rowOff>866775</xdr:rowOff>
        </xdr:from>
        <xdr:to>
          <xdr:col>92</xdr:col>
          <xdr:colOff>400050</xdr:colOff>
          <xdr:row>259</xdr:row>
          <xdr:rowOff>28575</xdr:rowOff>
        </xdr:to>
        <xdr:sp macro="" textlink="">
          <xdr:nvSpPr>
            <xdr:cNvPr id="68647" name="Button 39" hidden="1">
              <a:extLst>
                <a:ext uri="{63B3BB69-23CF-44E3-9099-C40C66FF867C}">
                  <a14:compatExt spid="_x0000_s6864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514350</xdr:colOff>
          <xdr:row>151</xdr:row>
          <xdr:rowOff>0</xdr:rowOff>
        </xdr:from>
        <xdr:to>
          <xdr:col>44</xdr:col>
          <xdr:colOff>638175</xdr:colOff>
          <xdr:row>155</xdr:row>
          <xdr:rowOff>114300</xdr:rowOff>
        </xdr:to>
        <xdr:sp macro="" textlink="">
          <xdr:nvSpPr>
            <xdr:cNvPr id="68648" name="Button 40" hidden="1">
              <a:extLst>
                <a:ext uri="{63B3BB69-23CF-44E3-9099-C40C66FF867C}">
                  <a14:compatExt spid="_x0000_s6864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65</xdr:col>
          <xdr:colOff>533400</xdr:colOff>
          <xdr:row>3</xdr:row>
          <xdr:rowOff>57150</xdr:rowOff>
        </xdr:from>
        <xdr:to>
          <xdr:col>66</xdr:col>
          <xdr:colOff>571500</xdr:colOff>
          <xdr:row>3</xdr:row>
          <xdr:rowOff>419100</xdr:rowOff>
        </xdr:to>
        <xdr:sp macro="" textlink="">
          <xdr:nvSpPr>
            <xdr:cNvPr id="68649" name="Button 41" hidden="1">
              <a:extLst>
                <a:ext uri="{63B3BB69-23CF-44E3-9099-C40C66FF867C}">
                  <a14:compatExt spid="_x0000_s686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80</xdr:col>
          <xdr:colOff>523875</xdr:colOff>
          <xdr:row>3</xdr:row>
          <xdr:rowOff>104775</xdr:rowOff>
        </xdr:from>
        <xdr:to>
          <xdr:col>81</xdr:col>
          <xdr:colOff>571500</xdr:colOff>
          <xdr:row>3</xdr:row>
          <xdr:rowOff>485775</xdr:rowOff>
        </xdr:to>
        <xdr:sp macro="" textlink="">
          <xdr:nvSpPr>
            <xdr:cNvPr id="68650" name="Button 42" hidden="1">
              <a:extLst>
                <a:ext uri="{63B3BB69-23CF-44E3-9099-C40C66FF867C}">
                  <a14:compatExt spid="_x0000_s6865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113</xdr:col>
          <xdr:colOff>428625</xdr:colOff>
          <xdr:row>3</xdr:row>
          <xdr:rowOff>161925</xdr:rowOff>
        </xdr:from>
        <xdr:to>
          <xdr:col>114</xdr:col>
          <xdr:colOff>523875</xdr:colOff>
          <xdr:row>3</xdr:row>
          <xdr:rowOff>476250</xdr:rowOff>
        </xdr:to>
        <xdr:sp macro="" textlink="">
          <xdr:nvSpPr>
            <xdr:cNvPr id="68651" name="Button 43" hidden="1">
              <a:extLst>
                <a:ext uri="{63B3BB69-23CF-44E3-9099-C40C66FF867C}">
                  <a14:compatExt spid="_x0000_s6865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128</xdr:col>
          <xdr:colOff>419100</xdr:colOff>
          <xdr:row>3</xdr:row>
          <xdr:rowOff>161925</xdr:rowOff>
        </xdr:from>
        <xdr:to>
          <xdr:col>129</xdr:col>
          <xdr:colOff>571500</xdr:colOff>
          <xdr:row>3</xdr:row>
          <xdr:rowOff>590550</xdr:rowOff>
        </xdr:to>
        <xdr:sp macro="" textlink="">
          <xdr:nvSpPr>
            <xdr:cNvPr id="68652" name="Button 44" hidden="1">
              <a:extLst>
                <a:ext uri="{63B3BB69-23CF-44E3-9099-C40C66FF867C}">
                  <a14:compatExt spid="_x0000_s6865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xdr:twoCellAnchor>
    <xdr:from>
      <xdr:col>1</xdr:col>
      <xdr:colOff>72365</xdr:colOff>
      <xdr:row>9</xdr:row>
      <xdr:rowOff>65686</xdr:rowOff>
    </xdr:from>
    <xdr:to>
      <xdr:col>12</xdr:col>
      <xdr:colOff>449283</xdr:colOff>
      <xdr:row>17</xdr:row>
      <xdr:rowOff>254644</xdr:rowOff>
    </xdr:to>
    <xdr:grpSp>
      <xdr:nvGrpSpPr>
        <xdr:cNvPr id="3" name="Group 2" descr="Buttons to display tables of information projects, risks, strategies, and notes" title="Tables Menu"/>
        <xdr:cNvGrpSpPr/>
      </xdr:nvGrpSpPr>
      <xdr:grpSpPr>
        <a:xfrm>
          <a:off x="765092" y="3771777"/>
          <a:ext cx="7996918" cy="2440322"/>
          <a:chOff x="771524" y="1752601"/>
          <a:chExt cx="8067675" cy="1533523"/>
        </a:xfrm>
      </xdr:grpSpPr>
      <xdr:sp macro="" textlink="">
        <xdr:nvSpPr>
          <xdr:cNvPr id="14" name="TextBox 13"/>
          <xdr:cNvSpPr txBox="1"/>
        </xdr:nvSpPr>
        <xdr:spPr>
          <a:xfrm>
            <a:off x="771525" y="1752601"/>
            <a:ext cx="904875"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200" b="1">
                <a:latin typeface="Arial" panose="020B0604020202020204" pitchFamily="34" charset="0"/>
                <a:cs typeface="Arial" panose="020B0604020202020204" pitchFamily="34" charset="0"/>
              </a:rPr>
              <a:t>TABLES</a:t>
            </a:r>
          </a:p>
        </xdr:txBody>
      </xdr:sp>
      <xdr:grpSp>
        <xdr:nvGrpSpPr>
          <xdr:cNvPr id="2" name="Group 1"/>
          <xdr:cNvGrpSpPr/>
        </xdr:nvGrpSpPr>
        <xdr:grpSpPr>
          <a:xfrm>
            <a:off x="771524" y="1952624"/>
            <a:ext cx="8067675" cy="1333500"/>
            <a:chOff x="790574" y="1914524"/>
            <a:chExt cx="8067675" cy="1333500"/>
          </a:xfrm>
        </xdr:grpSpPr>
        <mc:AlternateContent xmlns:mc="http://schemas.openxmlformats.org/markup-compatibility/2006">
          <mc:Choice xmlns:a14="http://schemas.microsoft.com/office/drawing/2010/main" Requires="a14">
            <xdr:sp macro="" textlink="">
              <xdr:nvSpPr>
                <xdr:cNvPr id="68611" name="Button 3" hidden="1">
                  <a:extLst>
                    <a:ext uri="{63B3BB69-23CF-44E3-9099-C40C66FF867C}">
                      <a14:compatExt spid="_x0000_s68611"/>
                    </a:ext>
                  </a:extLst>
                </xdr:cNvPr>
                <xdr:cNvSpPr/>
              </xdr:nvSpPr>
              <xdr:spPr bwMode="auto">
                <a:xfrm>
                  <a:off x="904875" y="1962150"/>
                  <a:ext cx="2514600" cy="28575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PROJECT INFORMATION</a:t>
                  </a:r>
                </a:p>
              </xdr:txBody>
            </xdr:sp>
          </mc:Choice>
          <mc:Fallback/>
        </mc:AlternateContent>
        <mc:AlternateContent xmlns:mc="http://schemas.openxmlformats.org/markup-compatibility/2006">
          <mc:Choice xmlns:a14="http://schemas.microsoft.com/office/drawing/2010/main" Requires="a14">
            <xdr:sp macro="" textlink="">
              <xdr:nvSpPr>
                <xdr:cNvPr id="68612" name="Button 4" hidden="1">
                  <a:extLst>
                    <a:ext uri="{63B3BB69-23CF-44E3-9099-C40C66FF867C}">
                      <a14:compatExt spid="_x0000_s68612"/>
                    </a:ext>
                  </a:extLst>
                </xdr:cNvPr>
                <xdr:cNvSpPr/>
              </xdr:nvSpPr>
              <xdr:spPr bwMode="auto">
                <a:xfrm>
                  <a:off x="3552825" y="1962150"/>
                  <a:ext cx="2514600" cy="28575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PROJECT STRUCTURING</a:t>
                  </a:r>
                </a:p>
              </xdr:txBody>
            </xdr:sp>
          </mc:Choice>
          <mc:Fallback/>
        </mc:AlternateContent>
        <mc:AlternateContent xmlns:mc="http://schemas.openxmlformats.org/markup-compatibility/2006">
          <mc:Choice xmlns:a14="http://schemas.microsoft.com/office/drawing/2010/main" Requires="a14">
            <xdr:sp macro="" textlink="">
              <xdr:nvSpPr>
                <xdr:cNvPr id="68613" name="Button 5" hidden="1">
                  <a:extLst>
                    <a:ext uri="{63B3BB69-23CF-44E3-9099-C40C66FF867C}">
                      <a14:compatExt spid="_x0000_s68613"/>
                    </a:ext>
                  </a:extLst>
                </xdr:cNvPr>
                <xdr:cNvSpPr/>
              </xdr:nvSpPr>
              <xdr:spPr bwMode="auto">
                <a:xfrm>
                  <a:off x="6210300" y="1962150"/>
                  <a:ext cx="2514600" cy="28575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RISK IDENTIFICATION</a:t>
                  </a:r>
                </a:p>
              </xdr:txBody>
            </xdr:sp>
          </mc:Choice>
          <mc:Fallback/>
        </mc:AlternateContent>
        <mc:AlternateContent xmlns:mc="http://schemas.openxmlformats.org/markup-compatibility/2006">
          <mc:Choice xmlns:a14="http://schemas.microsoft.com/office/drawing/2010/main" Requires="a14">
            <xdr:sp macro="" textlink="">
              <xdr:nvSpPr>
                <xdr:cNvPr id="68614" name="Button 6" hidden="1">
                  <a:extLst>
                    <a:ext uri="{63B3BB69-23CF-44E3-9099-C40C66FF867C}">
                      <a14:compatExt spid="_x0000_s68614"/>
                    </a:ext>
                  </a:extLst>
                </xdr:cNvPr>
                <xdr:cNvSpPr/>
              </xdr:nvSpPr>
              <xdr:spPr bwMode="auto">
                <a:xfrm>
                  <a:off x="3552825" y="2842803"/>
                  <a:ext cx="2514600" cy="329022"/>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MITIGATED PROJECT PERFORMANCE</a:t>
                  </a:r>
                </a:p>
                <a:p>
                  <a:pPr algn="ctr" rtl="0">
                    <a:defRPr sz="1000"/>
                  </a:pPr>
                  <a:endParaRPr lang="en-US" sz="1400" b="0" i="0" u="none" strike="noStrike" baseline="0">
                    <a:solidFill>
                      <a:srgbClr val="000000"/>
                    </a:solidFill>
                    <a:latin typeface="Arial"/>
                    <a:cs typeface="Arial"/>
                  </a:endParaRPr>
                </a:p>
              </xdr:txBody>
            </xdr:sp>
          </mc:Choice>
          <mc:Fallback/>
        </mc:AlternateContent>
        <mc:AlternateContent xmlns:mc="http://schemas.openxmlformats.org/markup-compatibility/2006">
          <mc:Choice xmlns:a14="http://schemas.microsoft.com/office/drawing/2010/main" Requires="a14">
            <xdr:sp macro="" textlink="">
              <xdr:nvSpPr>
                <xdr:cNvPr id="68615" name="Button 7" hidden="1">
                  <a:extLst>
                    <a:ext uri="{63B3BB69-23CF-44E3-9099-C40C66FF867C}">
                      <a14:compatExt spid="_x0000_s68615"/>
                    </a:ext>
                  </a:extLst>
                </xdr:cNvPr>
                <xdr:cNvSpPr/>
              </xdr:nvSpPr>
              <xdr:spPr bwMode="auto">
                <a:xfrm>
                  <a:off x="3543300" y="2305049"/>
                  <a:ext cx="2514600" cy="485775"/>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UNMITIGATED PROJECT PERFORMANCE</a:t>
                  </a:r>
                </a:p>
              </xdr:txBody>
            </xdr:sp>
          </mc:Choice>
          <mc:Fallback/>
        </mc:AlternateContent>
        <mc:AlternateContent xmlns:mc="http://schemas.openxmlformats.org/markup-compatibility/2006">
          <mc:Choice xmlns:a14="http://schemas.microsoft.com/office/drawing/2010/main" Requires="a14">
            <xdr:sp macro="" textlink="">
              <xdr:nvSpPr>
                <xdr:cNvPr id="68616" name="Button 8" hidden="1">
                  <a:extLst>
                    <a:ext uri="{63B3BB69-23CF-44E3-9099-C40C66FF867C}">
                      <a14:compatExt spid="_x0000_s68616"/>
                    </a:ext>
                  </a:extLst>
                </xdr:cNvPr>
                <xdr:cNvSpPr/>
              </xdr:nvSpPr>
              <xdr:spPr bwMode="auto">
                <a:xfrm>
                  <a:off x="6200775" y="2314574"/>
                  <a:ext cx="2514600" cy="479337"/>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MITIGATION STRATEGIES REGISTER</a:t>
                  </a:r>
                </a:p>
              </xdr:txBody>
            </xdr:sp>
          </mc:Choice>
          <mc:Fallback/>
        </mc:AlternateContent>
        <mc:AlternateContent xmlns:mc="http://schemas.openxmlformats.org/markup-compatibility/2006">
          <mc:Choice xmlns:a14="http://schemas.microsoft.com/office/drawing/2010/main" Requires="a14">
            <xdr:sp macro="" textlink="">
              <xdr:nvSpPr>
                <xdr:cNvPr id="68617" name="Button 9" hidden="1">
                  <a:extLst>
                    <a:ext uri="{63B3BB69-23CF-44E3-9099-C40C66FF867C}">
                      <a14:compatExt spid="_x0000_s68617"/>
                    </a:ext>
                  </a:extLst>
                </xdr:cNvPr>
                <xdr:cNvSpPr/>
              </xdr:nvSpPr>
              <xdr:spPr bwMode="auto">
                <a:xfrm>
                  <a:off x="904875" y="2842803"/>
                  <a:ext cx="2514600" cy="329022"/>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MITIGATED RISK REGISTER</a:t>
                  </a:r>
                </a:p>
              </xdr:txBody>
            </xdr:sp>
          </mc:Choice>
          <mc:Fallback/>
        </mc:AlternateContent>
        <xdr:sp macro="" textlink="">
          <xdr:nvSpPr>
            <xdr:cNvPr id="13" name="Rectangle 12"/>
            <xdr:cNvSpPr/>
          </xdr:nvSpPr>
          <xdr:spPr>
            <a:xfrm>
              <a:off x="790574" y="1914524"/>
              <a:ext cx="8067675" cy="13335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200">
                <a:latin typeface="Arial" panose="020B0604020202020204" pitchFamily="34" charset="0"/>
                <a:cs typeface="Arial" panose="020B0604020202020204" pitchFamily="34" charset="0"/>
              </a:endParaRPr>
            </a:p>
          </xdr:txBody>
        </xdr:sp>
        <mc:AlternateContent xmlns:mc="http://schemas.openxmlformats.org/markup-compatibility/2006">
          <mc:Choice xmlns:a14="http://schemas.microsoft.com/office/drawing/2010/main" Requires="a14">
            <xdr:sp macro="" textlink="">
              <xdr:nvSpPr>
                <xdr:cNvPr id="68623" name="Button 15" hidden="1">
                  <a:extLst>
                    <a:ext uri="{63B3BB69-23CF-44E3-9099-C40C66FF867C}">
                      <a14:compatExt spid="_x0000_s68623"/>
                    </a:ext>
                  </a:extLst>
                </xdr:cNvPr>
                <xdr:cNvSpPr/>
              </xdr:nvSpPr>
              <xdr:spPr bwMode="auto">
                <a:xfrm>
                  <a:off x="914400" y="2286001"/>
                  <a:ext cx="2514600" cy="49530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UNMITIGATED RISK REGISTER</a:t>
                  </a:r>
                </a:p>
              </xdr:txBody>
            </xdr:sp>
          </mc:Choice>
          <mc:Fallback/>
        </mc:AlternateContent>
        <mc:AlternateContent xmlns:mc="http://schemas.openxmlformats.org/markup-compatibility/2006">
          <mc:Choice xmlns:a14="http://schemas.microsoft.com/office/drawing/2010/main" Requires="a14">
            <xdr:sp macro="" textlink="">
              <xdr:nvSpPr>
                <xdr:cNvPr id="68653" name="Button 45" hidden="1">
                  <a:extLst>
                    <a:ext uri="{63B3BB69-23CF-44E3-9099-C40C66FF867C}">
                      <a14:compatExt spid="_x0000_s68653"/>
                    </a:ext>
                  </a:extLst>
                </xdr:cNvPr>
                <xdr:cNvSpPr/>
              </xdr:nvSpPr>
              <xdr:spPr bwMode="auto">
                <a:xfrm>
                  <a:off x="6210300" y="2842803"/>
                  <a:ext cx="2514600" cy="329022"/>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PROJECT NOTES</a:t>
                  </a:r>
                </a:p>
              </xdr:txBody>
            </xdr:sp>
          </mc:Choice>
          <mc:Fallback/>
        </mc:AlternateContent>
      </xdr:grpSp>
    </xdr:grpSp>
    <xdr:clientData/>
  </xdr:twoCellAnchor>
  <mc:AlternateContent xmlns:mc="http://schemas.openxmlformats.org/markup-compatibility/2006">
    <mc:Choice xmlns:a14="http://schemas.microsoft.com/office/drawing/2010/main" Requires="a14">
      <xdr:twoCellAnchor editAs="oneCell">
        <xdr:from>
          <xdr:col>142</xdr:col>
          <xdr:colOff>123825</xdr:colOff>
          <xdr:row>358</xdr:row>
          <xdr:rowOff>85725</xdr:rowOff>
        </xdr:from>
        <xdr:to>
          <xdr:col>143</xdr:col>
          <xdr:colOff>571500</xdr:colOff>
          <xdr:row>361</xdr:row>
          <xdr:rowOff>95250</xdr:rowOff>
        </xdr:to>
        <xdr:sp macro="" textlink="">
          <xdr:nvSpPr>
            <xdr:cNvPr id="68654" name="Button 46" hidden="1">
              <a:extLst>
                <a:ext uri="{63B3BB69-23CF-44E3-9099-C40C66FF867C}">
                  <a14:compatExt spid="_x0000_s686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Times New Roman"/>
                  <a:cs typeface="Times New Roman"/>
                </a:rPr>
                <a:t>BACK TO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352425</xdr:colOff>
          <xdr:row>362</xdr:row>
          <xdr:rowOff>0</xdr:rowOff>
        </xdr:from>
        <xdr:to>
          <xdr:col>143</xdr:col>
          <xdr:colOff>542925</xdr:colOff>
          <xdr:row>363</xdr:row>
          <xdr:rowOff>114300</xdr:rowOff>
        </xdr:to>
        <xdr:sp macro="" textlink="">
          <xdr:nvSpPr>
            <xdr:cNvPr id="68655" name="Button 47" hidden="1">
              <a:extLst>
                <a:ext uri="{63B3BB69-23CF-44E3-9099-C40C66FF867C}">
                  <a14:compatExt spid="_x0000_s686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Times New Roman"/>
                  <a:cs typeface="Times New Roman"/>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42</xdr:row>
          <xdr:rowOff>47625</xdr:rowOff>
        </xdr:from>
        <xdr:to>
          <xdr:col>25</xdr:col>
          <xdr:colOff>209550</xdr:colOff>
          <xdr:row>42</xdr:row>
          <xdr:rowOff>342900</xdr:rowOff>
        </xdr:to>
        <xdr:sp macro="" textlink="">
          <xdr:nvSpPr>
            <xdr:cNvPr id="68672" name="Button 64" hidden="1">
              <a:extLst>
                <a:ext uri="{63B3BB69-23CF-44E3-9099-C40C66FF867C}">
                  <a14:compatExt spid="_x0000_s6867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COPY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xdr:row>
          <xdr:rowOff>114300</xdr:rowOff>
        </xdr:from>
        <xdr:to>
          <xdr:col>1</xdr:col>
          <xdr:colOff>200025</xdr:colOff>
          <xdr:row>3</xdr:row>
          <xdr:rowOff>695325</xdr:rowOff>
        </xdr:to>
        <xdr:sp macro="" textlink="">
          <xdr:nvSpPr>
            <xdr:cNvPr id="68698" name="Object 90" hidden="1">
              <a:extLst>
                <a:ext uri="{63B3BB69-23CF-44E3-9099-C40C66FF867C}">
                  <a14:compatExt spid="_x0000_s68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67</xdr:col>
      <xdr:colOff>0</xdr:colOff>
      <xdr:row>0</xdr:row>
      <xdr:rowOff>0</xdr:rowOff>
    </xdr:from>
    <xdr:to>
      <xdr:col>80</xdr:col>
      <xdr:colOff>150026</xdr:colOff>
      <xdr:row>18</xdr:row>
      <xdr:rowOff>230975</xdr:rowOff>
    </xdr:to>
    <xdr:graphicFrame macro="">
      <xdr:nvGraphicFramePr>
        <xdr:cNvPr id="66" name="Thrt_Unmit" descr="Displays a Graph Showing Percent of Total Mean Severity" title="Chart of Threats Unmitigat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0</xdr:colOff>
      <xdr:row>0</xdr:row>
      <xdr:rowOff>0</xdr:rowOff>
    </xdr:from>
    <xdr:to>
      <xdr:col>94</xdr:col>
      <xdr:colOff>428105</xdr:colOff>
      <xdr:row>18</xdr:row>
      <xdr:rowOff>230975</xdr:rowOff>
    </xdr:to>
    <xdr:graphicFrame macro="">
      <xdr:nvGraphicFramePr>
        <xdr:cNvPr id="67" name="Opp_Unmit" descr="Displays a Percent Graph of Total Mean Severity" title="Graph of Opportunities that are Unmitigat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115</xdr:col>
      <xdr:colOff>0</xdr:colOff>
      <xdr:row>0</xdr:row>
      <xdr:rowOff>0</xdr:rowOff>
    </xdr:from>
    <xdr:to>
      <xdr:col>127</xdr:col>
      <xdr:colOff>594360</xdr:colOff>
      <xdr:row>19</xdr:row>
      <xdr:rowOff>205708</xdr:rowOff>
    </xdr:to>
    <xdr:graphicFrame macro="">
      <xdr:nvGraphicFramePr>
        <xdr:cNvPr id="68" name="Thrt_Mit" descr="Displays graph of percent of total mean severity" title="Graph of Threats Residua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130</xdr:col>
      <xdr:colOff>0</xdr:colOff>
      <xdr:row>0</xdr:row>
      <xdr:rowOff>0</xdr:rowOff>
    </xdr:from>
    <xdr:to>
      <xdr:col>142</xdr:col>
      <xdr:colOff>594360</xdr:colOff>
      <xdr:row>19</xdr:row>
      <xdr:rowOff>205708</xdr:rowOff>
    </xdr:to>
    <xdr:graphicFrame macro="">
      <xdr:nvGraphicFramePr>
        <xdr:cNvPr id="69" name="Opp_Mit" title="Graph of Opportunities - Residua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xdr:col>
          <xdr:colOff>666750</xdr:colOff>
          <xdr:row>2</xdr:row>
          <xdr:rowOff>123825</xdr:rowOff>
        </xdr:from>
        <xdr:to>
          <xdr:col>10</xdr:col>
          <xdr:colOff>438150</xdr:colOff>
          <xdr:row>3</xdr:row>
          <xdr:rowOff>219075</xdr:rowOff>
        </xdr:to>
        <xdr:sp macro="" textlink="">
          <xdr:nvSpPr>
            <xdr:cNvPr id="2052" name="Button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781050</xdr:colOff>
          <xdr:row>2</xdr:row>
          <xdr:rowOff>123825</xdr:rowOff>
        </xdr:from>
        <xdr:to>
          <xdr:col>8</xdr:col>
          <xdr:colOff>542925</xdr:colOff>
          <xdr:row>3</xdr:row>
          <xdr:rowOff>219075</xdr:rowOff>
        </xdr:to>
        <xdr:sp macro="" textlink="">
          <xdr:nvSpPr>
            <xdr:cNvPr id="2060" name="Home"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752475</xdr:colOff>
          <xdr:row>2</xdr:row>
          <xdr:rowOff>123825</xdr:rowOff>
        </xdr:from>
        <xdr:to>
          <xdr:col>6</xdr:col>
          <xdr:colOff>581025</xdr:colOff>
          <xdr:row>3</xdr:row>
          <xdr:rowOff>219075</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sng" strike="noStrike" baseline="0">
                  <a:solidFill>
                    <a:srgbClr val="000000"/>
                  </a:solidFill>
                  <a:latin typeface="Arial"/>
                  <a:cs typeface="Arial"/>
                </a:rPr>
                <a:t>Clear All</a:t>
              </a:r>
            </a:p>
          </xdr:txBody>
        </xdr:sp>
        <xdr:clientData fPrintsWithSheet="0"/>
      </xdr:twoCellAnchor>
    </mc:Choice>
    <mc:Fallback/>
  </mc:AlternateContent>
  <xdr:twoCellAnchor>
    <xdr:from>
      <xdr:col>0</xdr:col>
      <xdr:colOff>161924</xdr:colOff>
      <xdr:row>8</xdr:row>
      <xdr:rowOff>104774</xdr:rowOff>
    </xdr:from>
    <xdr:to>
      <xdr:col>1</xdr:col>
      <xdr:colOff>790574</xdr:colOff>
      <xdr:row>27</xdr:row>
      <xdr:rowOff>142875</xdr:rowOff>
    </xdr:to>
    <xdr:grpSp>
      <xdr:nvGrpSpPr>
        <xdr:cNvPr id="4" name="Group 3" descr=" Contains buttons to create project, and execute six analysis steps" title="Control Buttons for Step 1"/>
        <xdr:cNvGrpSpPr/>
      </xdr:nvGrpSpPr>
      <xdr:grpSpPr>
        <a:xfrm>
          <a:off x="161924" y="2283198"/>
          <a:ext cx="1256179" cy="4394948"/>
          <a:chOff x="123824" y="752474"/>
          <a:chExt cx="866775" cy="4057651"/>
        </a:xfrm>
      </xdr:grpSpPr>
      <xdr:sp macro="[0]!Group3_Click" textlink="">
        <xdr:nvSpPr>
          <xdr:cNvPr id="2" name="Rectangle 1"/>
          <xdr:cNvSpPr/>
        </xdr:nvSpPr>
        <xdr:spPr>
          <a:xfrm>
            <a:off x="123824" y="752474"/>
            <a:ext cx="866775" cy="4057651"/>
          </a:xfrm>
          <a:prstGeom prst="rect">
            <a:avLst/>
          </a:prstGeom>
          <a:solidFill>
            <a:srgbClr val="E2EFDA"/>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mc:AlternateContent xmlns:mc="http://schemas.openxmlformats.org/markup-compatibility/2006">
        <mc:Choice xmlns:a14="http://schemas.microsoft.com/office/drawing/2010/main" Requires="a14">
          <xdr:sp macro="" textlink="">
            <xdr:nvSpPr>
              <xdr:cNvPr id="2061" name="Button 13" hidden="1">
                <a:extLst>
                  <a:ext uri="{63B3BB69-23CF-44E3-9099-C40C66FF867C}">
                    <a14:compatExt spid="_x0000_s2061"/>
                  </a:ext>
                </a:extLst>
              </xdr:cNvPr>
              <xdr:cNvSpPr/>
            </xdr:nvSpPr>
            <xdr:spPr bwMode="auto">
              <a:xfrm>
                <a:off x="209550" y="1952625"/>
                <a:ext cx="704850" cy="34290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Analysis</a:t>
                </a:r>
              </a:p>
            </xdr:txBody>
          </xdr:sp>
        </mc:Choice>
        <mc:Fallback/>
      </mc:AlternateContent>
      <mc:AlternateContent xmlns:mc="http://schemas.openxmlformats.org/markup-compatibility/2006">
        <mc:Choice xmlns:a14="http://schemas.microsoft.com/office/drawing/2010/main" Requires="a14">
          <xdr:sp macro="" textlink="">
            <xdr:nvSpPr>
              <xdr:cNvPr id="2062" name="Button 14" hidden="1">
                <a:extLst>
                  <a:ext uri="{63B3BB69-23CF-44E3-9099-C40C66FF867C}">
                    <a14:compatExt spid="_x0000_s2062"/>
                  </a:ext>
                </a:extLst>
              </xdr:cNvPr>
              <xdr:cNvSpPr/>
            </xdr:nvSpPr>
            <xdr:spPr bwMode="auto">
              <a:xfrm>
                <a:off x="200025" y="2419350"/>
                <a:ext cx="704850" cy="390525"/>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Schedule</a:t>
                </a:r>
              </a:p>
            </xdr:txBody>
          </xdr:sp>
        </mc:Choice>
        <mc:Fallback/>
      </mc:AlternateContent>
      <mc:AlternateContent xmlns:mc="http://schemas.openxmlformats.org/markup-compatibility/2006">
        <mc:Choice xmlns:a14="http://schemas.microsoft.com/office/drawing/2010/main" Requires="a14">
          <xdr:sp macro="" textlink="">
            <xdr:nvSpPr>
              <xdr:cNvPr id="2063" name="Button 15" hidden="1">
                <a:extLst>
                  <a:ext uri="{63B3BB69-23CF-44E3-9099-C40C66FF867C}">
                    <a14:compatExt spid="_x0000_s2063"/>
                  </a:ext>
                </a:extLst>
              </xdr:cNvPr>
              <xdr:cNvSpPr/>
            </xdr:nvSpPr>
            <xdr:spPr bwMode="auto">
              <a:xfrm>
                <a:off x="200025" y="2943225"/>
                <a:ext cx="704850" cy="34290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Lag</a:t>
                </a:r>
              </a:p>
            </xdr:txBody>
          </xdr:sp>
        </mc:Choice>
        <mc:Fallback/>
      </mc:AlternateContent>
      <mc:AlternateContent xmlns:mc="http://schemas.openxmlformats.org/markup-compatibility/2006">
        <mc:Choice xmlns:a14="http://schemas.microsoft.com/office/drawing/2010/main" Requires="a14">
          <xdr:sp macro="" textlink="">
            <xdr:nvSpPr>
              <xdr:cNvPr id="2064" name="Button 16" hidden="1">
                <a:extLst>
                  <a:ext uri="{63B3BB69-23CF-44E3-9099-C40C66FF867C}">
                    <a14:compatExt spid="_x0000_s2064"/>
                  </a:ext>
                </a:extLst>
              </xdr:cNvPr>
              <xdr:cNvSpPr/>
            </xdr:nvSpPr>
            <xdr:spPr bwMode="auto">
              <a:xfrm>
                <a:off x="200025" y="3429000"/>
                <a:ext cx="704850" cy="34290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Cost</a:t>
                </a:r>
              </a:p>
            </xdr:txBody>
          </xdr:sp>
        </mc:Choice>
        <mc:Fallback/>
      </mc:AlternateContent>
      <mc:AlternateContent xmlns:mc="http://schemas.openxmlformats.org/markup-compatibility/2006">
        <mc:Choice xmlns:a14="http://schemas.microsoft.com/office/drawing/2010/main" Requires="a14">
          <xdr:sp macro="" textlink="">
            <xdr:nvSpPr>
              <xdr:cNvPr id="2065" name="Button 17" hidden="1">
                <a:extLst>
                  <a:ext uri="{63B3BB69-23CF-44E3-9099-C40C66FF867C}">
                    <a14:compatExt spid="_x0000_s2065"/>
                  </a:ext>
                </a:extLst>
              </xdr:cNvPr>
              <xdr:cNvSpPr/>
            </xdr:nvSpPr>
            <xdr:spPr bwMode="auto">
              <a:xfrm>
                <a:off x="200025" y="4371975"/>
                <a:ext cx="704850" cy="34290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OMR</a:t>
                </a:r>
              </a:p>
            </xdr:txBody>
          </xdr:sp>
        </mc:Choice>
        <mc:Fallback/>
      </mc:AlternateContent>
      <mc:AlternateContent xmlns:mc="http://schemas.openxmlformats.org/markup-compatibility/2006">
        <mc:Choice xmlns:a14="http://schemas.microsoft.com/office/drawing/2010/main" Requires="a14">
          <xdr:sp macro="" textlink="">
            <xdr:nvSpPr>
              <xdr:cNvPr id="2066" name="Button 18" hidden="1">
                <a:extLst>
                  <a:ext uri="{63B3BB69-23CF-44E3-9099-C40C66FF867C}">
                    <a14:compatExt spid="_x0000_s2066"/>
                  </a:ext>
                </a:extLst>
              </xdr:cNvPr>
              <xdr:cNvSpPr/>
            </xdr:nvSpPr>
            <xdr:spPr bwMode="auto">
              <a:xfrm>
                <a:off x="200025" y="3905250"/>
                <a:ext cx="704850" cy="34290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Disruption</a:t>
                </a:r>
              </a:p>
            </xdr:txBody>
          </xdr:sp>
        </mc:Choice>
        <mc:Fallback/>
      </mc:AlternateContent>
      <mc:AlternateContent xmlns:mc="http://schemas.openxmlformats.org/markup-compatibility/2006">
        <mc:Choice xmlns:a14="http://schemas.microsoft.com/office/drawing/2010/main" Requires="a14">
          <xdr:sp macro="" textlink="">
            <xdr:nvSpPr>
              <xdr:cNvPr id="2067" name="Button 19" hidden="1">
                <a:extLst>
                  <a:ext uri="{63B3BB69-23CF-44E3-9099-C40C66FF867C}">
                    <a14:compatExt spid="_x0000_s2067"/>
                  </a:ext>
                </a:extLst>
              </xdr:cNvPr>
              <xdr:cNvSpPr/>
            </xdr:nvSpPr>
            <xdr:spPr bwMode="auto">
              <a:xfrm>
                <a:off x="190500" y="857250"/>
                <a:ext cx="714375" cy="504825"/>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Create Project</a:t>
                </a:r>
              </a:p>
            </xdr:txBody>
          </xdr:sp>
        </mc:Choice>
        <mc:Fallback/>
      </mc:AlternateContent>
    </xdr:grpSp>
    <xdr:clientData/>
  </xdr:twoCellAnchor>
  <xdr:twoCellAnchor editAs="oneCell">
    <xdr:from>
      <xdr:col>0</xdr:col>
      <xdr:colOff>209549</xdr:colOff>
      <xdr:row>11</xdr:row>
      <xdr:rowOff>41195</xdr:rowOff>
    </xdr:from>
    <xdr:to>
      <xdr:col>1</xdr:col>
      <xdr:colOff>762000</xdr:colOff>
      <xdr:row>13</xdr:row>
      <xdr:rowOff>98718</xdr:rowOff>
    </xdr:to>
    <xdr:pic>
      <xdr:nvPicPr>
        <xdr:cNvPr id="5" name="Picture 4" descr="This is an image of the label above the six analysis steps" title="Analysis Steps Label"/>
        <xdr:cNvPicPr>
          <a:picLocks noChangeAspect="1"/>
        </xdr:cNvPicPr>
      </xdr:nvPicPr>
      <xdr:blipFill>
        <a:blip xmlns:r="http://schemas.openxmlformats.org/officeDocument/2006/relationships" r:embed="rId1"/>
        <a:stretch>
          <a:fillRect/>
        </a:stretch>
      </xdr:blipFill>
      <xdr:spPr>
        <a:xfrm>
          <a:off x="209549" y="2974895"/>
          <a:ext cx="1162051" cy="419472"/>
        </a:xfrm>
        <a:prstGeom prst="rect">
          <a:avLst/>
        </a:prstGeom>
      </xdr:spPr>
    </xdr:pic>
    <xdr:clientData/>
  </xdr:twoCellAnchor>
  <xdr:twoCellAnchor>
    <xdr:from>
      <xdr:col>1</xdr:col>
      <xdr:colOff>1000126</xdr:colOff>
      <xdr:row>13</xdr:row>
      <xdr:rowOff>9525</xdr:rowOff>
    </xdr:from>
    <xdr:to>
      <xdr:col>10</xdr:col>
      <xdr:colOff>152401</xdr:colOff>
      <xdr:row>114</xdr:row>
      <xdr:rowOff>0</xdr:rowOff>
    </xdr:to>
    <xdr:sp macro="" textlink="">
      <xdr:nvSpPr>
        <xdr:cNvPr id="10" name="Rectangle1" descr="Blank space fills when the &quot;Create Project&quot; button is selected" title="Project Workspace"/>
        <xdr:cNvSpPr/>
      </xdr:nvSpPr>
      <xdr:spPr>
        <a:xfrm>
          <a:off x="1609726" y="3305175"/>
          <a:ext cx="8286750" cy="21097875"/>
        </a:xfrm>
        <a:prstGeom prst="rect">
          <a:avLst/>
        </a:prstGeom>
        <a:noFill/>
        <a:ln>
          <a:no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142875</xdr:colOff>
          <xdr:row>2</xdr:row>
          <xdr:rowOff>123825</xdr:rowOff>
        </xdr:from>
        <xdr:to>
          <xdr:col>1</xdr:col>
          <xdr:colOff>695325</xdr:colOff>
          <xdr:row>4</xdr:row>
          <xdr:rowOff>238125</xdr:rowOff>
        </xdr:to>
        <xdr:sp macro="" textlink="">
          <xdr:nvSpPr>
            <xdr:cNvPr id="2111" name="Object 63" hidden="1">
              <a:extLst>
                <a:ext uri="{63B3BB69-23CF-44E3-9099-C40C66FF867C}">
                  <a14:compatExt spid="_x0000_s21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3</xdr:col>
      <xdr:colOff>5924550</xdr:colOff>
      <xdr:row>1</xdr:row>
      <xdr:rowOff>85725</xdr:rowOff>
    </xdr:from>
    <xdr:to>
      <xdr:col>4</xdr:col>
      <xdr:colOff>9525</xdr:colOff>
      <xdr:row>2</xdr:row>
      <xdr:rowOff>4083</xdr:rowOff>
    </xdr:to>
    <xdr:sp macro="" textlink="">
      <xdr:nvSpPr>
        <xdr:cNvPr id="1026" name="Button 2" hidden="1">
          <a:extLst>
            <a:ext uri="{63B3BB69-23CF-44E3-9099-C40C66FF867C}">
              <a14:compatExt xmlns:a14="http://schemas.microsoft.com/office/drawing/2010/main" spid="_x0000_s102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Times New Roman"/>
              <a:cs typeface="Times New Roman"/>
            </a:rPr>
            <a:t>&lt;===</a:t>
          </a:r>
        </a:p>
      </xdr:txBody>
    </xdr:sp>
    <xdr:clientData fPrintsWithSheet="0"/>
  </xdr:twoCellAnchor>
  <mc:AlternateContent xmlns:mc="http://schemas.openxmlformats.org/markup-compatibility/2006">
    <mc:Choice xmlns:a14="http://schemas.microsoft.com/office/drawing/2010/main" Requires="a14">
      <xdr:twoCellAnchor editAs="absolute">
        <xdr:from>
          <xdr:col>4</xdr:col>
          <xdr:colOff>847725</xdr:colOff>
          <xdr:row>2</xdr:row>
          <xdr:rowOff>104775</xdr:rowOff>
        </xdr:from>
        <xdr:to>
          <xdr:col>4</xdr:col>
          <xdr:colOff>2105025</xdr:colOff>
          <xdr:row>4</xdr:row>
          <xdr:rowOff>0</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6477000</xdr:colOff>
          <xdr:row>2</xdr:row>
          <xdr:rowOff>123825</xdr:rowOff>
        </xdr:from>
        <xdr:to>
          <xdr:col>4</xdr:col>
          <xdr:colOff>752475</xdr:colOff>
          <xdr:row>4</xdr:row>
          <xdr:rowOff>9525</xdr:rowOff>
        </xdr:to>
        <xdr:sp macro="" textlink="">
          <xdr:nvSpPr>
            <xdr:cNvPr id="1035" name="Button 11" hidden="1">
              <a:extLst>
                <a:ext uri="{63B3BB69-23CF-44E3-9099-C40C66FF867C}">
                  <a14:compatExt spid="_x0000_s103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4314825</xdr:colOff>
          <xdr:row>2</xdr:row>
          <xdr:rowOff>123825</xdr:rowOff>
        </xdr:from>
        <xdr:to>
          <xdr:col>3</xdr:col>
          <xdr:colOff>5305425</xdr:colOff>
          <xdr:row>4</xdr:row>
          <xdr:rowOff>19050</xdr:rowOff>
        </xdr:to>
        <xdr:sp macro="" textlink="">
          <xdr:nvSpPr>
            <xdr:cNvPr id="1036" name="Button 12" hidden="1">
              <a:extLst>
                <a:ext uri="{63B3BB69-23CF-44E3-9099-C40C66FF867C}">
                  <a14:compatExt spid="_x0000_s103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sng" strike="noStrike" baseline="0">
                  <a:solidFill>
                    <a:srgbClr val="000000"/>
                  </a:solidFill>
                  <a:latin typeface="Arial"/>
                  <a:cs typeface="Arial"/>
                </a:rPr>
                <a:t>Clear All</a:t>
              </a:r>
            </a:p>
            <a:p>
              <a:pPr algn="ctr" rtl="0">
                <a:defRPr sz="1000"/>
              </a:pPr>
              <a:endParaRPr lang="en-US" sz="1400" b="1" i="0" u="sng"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1704975</xdr:colOff>
          <xdr:row>2</xdr:row>
          <xdr:rowOff>123825</xdr:rowOff>
        </xdr:from>
        <xdr:to>
          <xdr:col>3</xdr:col>
          <xdr:colOff>3438525</xdr:colOff>
          <xdr:row>4</xdr:row>
          <xdr:rowOff>47625</xdr:rowOff>
        </xdr:to>
        <xdr:sp macro="" textlink="">
          <xdr:nvSpPr>
            <xdr:cNvPr id="1037" name="Button 13" hidden="1">
              <a:extLst>
                <a:ext uri="{63B3BB69-23CF-44E3-9099-C40C66FF867C}">
                  <a14:compatExt spid="_x0000_s103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Create List of Risks</a:t>
              </a:r>
            </a:p>
            <a:p>
              <a:pPr algn="ctr" rtl="0">
                <a:defRPr sz="1000"/>
              </a:pPr>
              <a:r>
                <a:rPr lang="en-US" sz="1400" b="0" i="0" u="none" strike="noStrike" baseline="0">
                  <a:solidFill>
                    <a:srgbClr val="000000"/>
                  </a:solidFill>
                  <a:latin typeface="Arial"/>
                  <a:cs typeface="Arial"/>
                </a:rPr>
                <a:t>(Ctrl - 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5410200</xdr:colOff>
          <xdr:row>2</xdr:row>
          <xdr:rowOff>123825</xdr:rowOff>
        </xdr:from>
        <xdr:to>
          <xdr:col>3</xdr:col>
          <xdr:colOff>6400800</xdr:colOff>
          <xdr:row>4</xdr:row>
          <xdr:rowOff>19050</xdr:rowOff>
        </xdr:to>
        <xdr:sp macro="" textlink="">
          <xdr:nvSpPr>
            <xdr:cNvPr id="1040" name="Button 16"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2</xdr:row>
          <xdr:rowOff>76200</xdr:rowOff>
        </xdr:from>
        <xdr:to>
          <xdr:col>2</xdr:col>
          <xdr:colOff>400050</xdr:colOff>
          <xdr:row>4</xdr:row>
          <xdr:rowOff>171450</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476250</xdr:colOff>
          <xdr:row>2</xdr:row>
          <xdr:rowOff>95250</xdr:rowOff>
        </xdr:from>
        <xdr:to>
          <xdr:col>6</xdr:col>
          <xdr:colOff>285750</xdr:colOff>
          <xdr:row>3</xdr:row>
          <xdr:rowOff>209550</xdr:rowOff>
        </xdr:to>
        <xdr:sp macro="" textlink="">
          <xdr:nvSpPr>
            <xdr:cNvPr id="6147" name="Button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 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1314450</xdr:colOff>
          <xdr:row>2</xdr:row>
          <xdr:rowOff>76200</xdr:rowOff>
        </xdr:from>
        <xdr:to>
          <xdr:col>7</xdr:col>
          <xdr:colOff>1038225</xdr:colOff>
          <xdr:row>3</xdr:row>
          <xdr:rowOff>190500</xdr:rowOff>
        </xdr:to>
        <xdr:sp macro="" textlink="">
          <xdr:nvSpPr>
            <xdr:cNvPr id="6149" name="Button 5" hidden="1">
              <a:extLst>
                <a:ext uri="{63B3BB69-23CF-44E3-9099-C40C66FF867C}">
                  <a14:compatExt spid="_x0000_s61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 ===&gt;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409575</xdr:colOff>
          <xdr:row>2</xdr:row>
          <xdr:rowOff>76200</xdr:rowOff>
        </xdr:from>
        <xdr:to>
          <xdr:col>6</xdr:col>
          <xdr:colOff>1181100</xdr:colOff>
          <xdr:row>3</xdr:row>
          <xdr:rowOff>209550</xdr:rowOff>
        </xdr:to>
        <xdr:sp macro="" textlink="">
          <xdr:nvSpPr>
            <xdr:cNvPr id="6155" name="Button 11" hidden="1">
              <a:extLst>
                <a:ext uri="{63B3BB69-23CF-44E3-9099-C40C66FF867C}">
                  <a14:compatExt spid="_x0000_s615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866775</xdr:colOff>
          <xdr:row>2</xdr:row>
          <xdr:rowOff>95250</xdr:rowOff>
        </xdr:from>
        <xdr:to>
          <xdr:col>5</xdr:col>
          <xdr:colOff>238125</xdr:colOff>
          <xdr:row>3</xdr:row>
          <xdr:rowOff>209550</xdr:rowOff>
        </xdr:to>
        <xdr:sp macro="" textlink="">
          <xdr:nvSpPr>
            <xdr:cNvPr id="6156" name="Button 12" hidden="1">
              <a:extLst>
                <a:ext uri="{63B3BB69-23CF-44E3-9099-C40C66FF867C}">
                  <a14:compatExt spid="_x0000_s61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1" i="0" u="sng" strike="noStrike" baseline="0">
                  <a:solidFill>
                    <a:srgbClr val="000000"/>
                  </a:solidFill>
                  <a:latin typeface="Calibri Light"/>
                  <a:cs typeface="Calibri Light"/>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2</xdr:row>
          <xdr:rowOff>76200</xdr:rowOff>
        </xdr:from>
        <xdr:to>
          <xdr:col>4</xdr:col>
          <xdr:colOff>647700</xdr:colOff>
          <xdr:row>4</xdr:row>
          <xdr:rowOff>0</xdr:rowOff>
        </xdr:to>
        <xdr:sp macro="" textlink="">
          <xdr:nvSpPr>
            <xdr:cNvPr id="6157" name="Button 13" hidden="1">
              <a:extLst>
                <a:ext uri="{63B3BB69-23CF-44E3-9099-C40C66FF867C}">
                  <a14:compatExt spid="_x0000_s615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Create Rating Scale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2</xdr:row>
          <xdr:rowOff>47625</xdr:rowOff>
        </xdr:from>
        <xdr:to>
          <xdr:col>1</xdr:col>
          <xdr:colOff>85725</xdr:colOff>
          <xdr:row>5</xdr:row>
          <xdr:rowOff>9525</xdr:rowOff>
        </xdr:to>
        <xdr:sp macro="" textlink="">
          <xdr:nvSpPr>
            <xdr:cNvPr id="6182" name="Object 38" hidden="1">
              <a:extLst>
                <a:ext uri="{63B3BB69-23CF-44E3-9099-C40C66FF867C}">
                  <a14:compatExt spid="_x0000_s6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352425</xdr:colOff>
          <xdr:row>3</xdr:row>
          <xdr:rowOff>0</xdr:rowOff>
        </xdr:from>
        <xdr:to>
          <xdr:col>7</xdr:col>
          <xdr:colOff>733425</xdr:colOff>
          <xdr:row>4</xdr:row>
          <xdr:rowOff>123825</xdr:rowOff>
        </xdr:to>
        <xdr:sp macro="" textlink="">
          <xdr:nvSpPr>
            <xdr:cNvPr id="49154" name="Button 2" hidden="1">
              <a:extLst>
                <a:ext uri="{63B3BB69-23CF-44E3-9099-C40C66FF867C}">
                  <a14:compatExt spid="_x0000_s49154"/>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1400" b="0" i="0" u="none" strike="noStrike" baseline="0">
                  <a:solidFill>
                    <a:srgbClr val="000000"/>
                  </a:solidFill>
                  <a:latin typeface="Arial"/>
                  <a:cs typeface="Arial"/>
                </a:rPr>
                <a:t>&lt;=== 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3</xdr:row>
          <xdr:rowOff>0</xdr:rowOff>
        </xdr:from>
        <xdr:to>
          <xdr:col>9</xdr:col>
          <xdr:colOff>1143000</xdr:colOff>
          <xdr:row>4</xdr:row>
          <xdr:rowOff>95250</xdr:rowOff>
        </xdr:to>
        <xdr:sp macro="" textlink="">
          <xdr:nvSpPr>
            <xdr:cNvPr id="49155" name="Button 3" hidden="1">
              <a:extLst>
                <a:ext uri="{63B3BB69-23CF-44E3-9099-C40C66FF867C}">
                  <a14:compatExt spid="_x0000_s4915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885825</xdr:colOff>
          <xdr:row>3</xdr:row>
          <xdr:rowOff>0</xdr:rowOff>
        </xdr:from>
        <xdr:to>
          <xdr:col>8</xdr:col>
          <xdr:colOff>733425</xdr:colOff>
          <xdr:row>4</xdr:row>
          <xdr:rowOff>123825</xdr:rowOff>
        </xdr:to>
        <xdr:sp macro="" textlink="">
          <xdr:nvSpPr>
            <xdr:cNvPr id="49156" name="Button 4" hidden="1">
              <a:extLst>
                <a:ext uri="{63B3BB69-23CF-44E3-9099-C40C66FF867C}">
                  <a14:compatExt spid="_x0000_s4915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a:p>
              <a:pPr algn="ctr" rtl="0">
                <a:defRPr sz="1000"/>
              </a:pPr>
              <a:endParaRPr lang="en-US" sz="14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371475</xdr:colOff>
          <xdr:row>3</xdr:row>
          <xdr:rowOff>19050</xdr:rowOff>
        </xdr:from>
        <xdr:to>
          <xdr:col>1</xdr:col>
          <xdr:colOff>2305050</xdr:colOff>
          <xdr:row>5</xdr:row>
          <xdr:rowOff>57150</xdr:rowOff>
        </xdr:to>
        <xdr:sp macro="" textlink="">
          <xdr:nvSpPr>
            <xdr:cNvPr id="49157" name="Button 5" hidden="1">
              <a:extLst>
                <a:ext uri="{63B3BB69-23CF-44E3-9099-C40C66FF867C}">
                  <a14:compatExt spid="_x0000_s4915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0" anchor="t" upright="1"/>
            <a:lstStyle/>
            <a:p>
              <a:pPr algn="ctr" rtl="0">
                <a:defRPr sz="1000"/>
              </a:pPr>
              <a:r>
                <a:rPr lang="en-US" sz="1400" b="0" i="0" u="none" strike="noStrike" baseline="0">
                  <a:solidFill>
                    <a:srgbClr val="000000"/>
                  </a:solidFill>
                  <a:latin typeface="Arial"/>
                  <a:cs typeface="Arial"/>
                </a:rPr>
                <a:t>Conduct Risk </a:t>
              </a:r>
            </a:p>
            <a:p>
              <a:pPr algn="ctr" rtl="0">
                <a:defRPr sz="1000"/>
              </a:pPr>
              <a:r>
                <a:rPr lang="en-US" sz="1400" b="0" i="0" u="none" strike="noStrike" baseline="0">
                  <a:solidFill>
                    <a:srgbClr val="000000"/>
                  </a:solidFill>
                  <a:latin typeface="Arial"/>
                  <a:cs typeface="Arial"/>
                </a:rPr>
                <a:t>Assessment</a:t>
              </a:r>
            </a:p>
            <a:p>
              <a:pPr algn="ctr" rtl="0">
                <a:defRPr sz="1000"/>
              </a:pPr>
              <a:endParaRPr lang="en-US" sz="14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771525</xdr:colOff>
          <xdr:row>3</xdr:row>
          <xdr:rowOff>9525</xdr:rowOff>
        </xdr:from>
        <xdr:to>
          <xdr:col>6</xdr:col>
          <xdr:colOff>180975</xdr:colOff>
          <xdr:row>4</xdr:row>
          <xdr:rowOff>123825</xdr:rowOff>
        </xdr:to>
        <xdr:sp macro="" textlink="">
          <xdr:nvSpPr>
            <xdr:cNvPr id="49158" name="Button 6" hidden="1">
              <a:extLst>
                <a:ext uri="{63B3BB69-23CF-44E3-9099-C40C66FF867C}">
                  <a14:compatExt spid="_x0000_s4915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0" anchor="t" upright="1"/>
            <a:lstStyle/>
            <a:p>
              <a:pPr algn="ctr" rtl="0">
                <a:defRPr sz="1000"/>
              </a:pPr>
              <a:r>
                <a:rPr lang="en-US" sz="1400" b="1" i="0" u="sng" strike="noStrike" baseline="0">
                  <a:solidFill>
                    <a:srgbClr val="000000"/>
                  </a:solidFill>
                  <a:latin typeface="Arial"/>
                  <a:cs typeface="Arial"/>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2438400</xdr:colOff>
          <xdr:row>3</xdr:row>
          <xdr:rowOff>19050</xdr:rowOff>
        </xdr:from>
        <xdr:to>
          <xdr:col>1</xdr:col>
          <xdr:colOff>4924425</xdr:colOff>
          <xdr:row>5</xdr:row>
          <xdr:rowOff>57150</xdr:rowOff>
        </xdr:to>
        <xdr:sp macro="" textlink="">
          <xdr:nvSpPr>
            <xdr:cNvPr id="49159" name="Button 7" hidden="1">
              <a:extLst>
                <a:ext uri="{63B3BB69-23CF-44E3-9099-C40C66FF867C}">
                  <a14:compatExt spid="_x0000_s4915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0" anchor="t" upright="1"/>
            <a:lstStyle/>
            <a:p>
              <a:pPr algn="ctr" rtl="0">
                <a:defRPr sz="1000"/>
              </a:pPr>
              <a:r>
                <a:rPr lang="en-US" sz="1400" b="0" i="0" u="none" strike="noStrike" baseline="0">
                  <a:solidFill>
                    <a:srgbClr val="000000"/>
                  </a:solidFill>
                  <a:latin typeface="Arial"/>
                  <a:cs typeface="Arial"/>
                </a:rPr>
                <a:t>Calculate Mean </a:t>
              </a:r>
            </a:p>
            <a:p>
              <a:pPr algn="ctr" rtl="0">
                <a:defRPr sz="1000"/>
              </a:pPr>
              <a:r>
                <a:rPr lang="en-US" sz="1400" b="0" i="0" u="none" strike="noStrike" baseline="0">
                  <a:solidFill>
                    <a:srgbClr val="000000"/>
                  </a:solidFill>
                  <a:latin typeface="Arial"/>
                  <a:cs typeface="Arial"/>
                </a:rPr>
                <a:t>Severity Values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xdr:row>
          <xdr:rowOff>57150</xdr:rowOff>
        </xdr:from>
        <xdr:to>
          <xdr:col>0</xdr:col>
          <xdr:colOff>733425</xdr:colOff>
          <xdr:row>5</xdr:row>
          <xdr:rowOff>9525</xdr:rowOff>
        </xdr:to>
        <xdr:sp macro="" textlink="">
          <xdr:nvSpPr>
            <xdr:cNvPr id="49177" name="Object 25" hidden="1">
              <a:extLst>
                <a:ext uri="{63B3BB69-23CF-44E3-9099-C40C66FF867C}">
                  <a14:compatExt spid="_x0000_s49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447675</xdr:colOff>
          <xdr:row>2</xdr:row>
          <xdr:rowOff>219075</xdr:rowOff>
        </xdr:from>
        <xdr:to>
          <xdr:col>3</xdr:col>
          <xdr:colOff>838200</xdr:colOff>
          <xdr:row>2</xdr:row>
          <xdr:rowOff>561975</xdr:rowOff>
        </xdr:to>
        <xdr:sp macro="" textlink="">
          <xdr:nvSpPr>
            <xdr:cNvPr id="13316" name="Button 4" hidden="1">
              <a:extLst>
                <a:ext uri="{63B3BB69-23CF-44E3-9099-C40C66FF867C}">
                  <a14:compatExt spid="_x0000_s1331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 BACK</a:t>
              </a:r>
            </a:p>
            <a:p>
              <a:pPr algn="ctr" rtl="0">
                <a:defRPr sz="1000"/>
              </a:pPr>
              <a:r>
                <a:rPr lang="en-US" sz="1400" b="0" i="0" u="none" strike="noStrike" baseline="0">
                  <a:solidFill>
                    <a:srgbClr val="000000"/>
                  </a:solidFill>
                  <a:latin typeface="Arial"/>
                  <a:cs typeface="Arial"/>
                </a:rPr>
                <a:t>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933450</xdr:colOff>
          <xdr:row>2</xdr:row>
          <xdr:rowOff>219075</xdr:rowOff>
        </xdr:from>
        <xdr:to>
          <xdr:col>6</xdr:col>
          <xdr:colOff>171450</xdr:colOff>
          <xdr:row>2</xdr:row>
          <xdr:rowOff>561975</xdr:rowOff>
        </xdr:to>
        <xdr:sp macro="" textlink="">
          <xdr:nvSpPr>
            <xdr:cNvPr id="13318" name="Button 6" hidden="1">
              <a:extLst>
                <a:ext uri="{63B3BB69-23CF-44E3-9099-C40C66FF867C}">
                  <a14:compatExt spid="_x0000_s133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 ===&gt;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0</xdr:colOff>
          <xdr:row>2</xdr:row>
          <xdr:rowOff>219075</xdr:rowOff>
        </xdr:from>
        <xdr:to>
          <xdr:col>4</xdr:col>
          <xdr:colOff>809625</xdr:colOff>
          <xdr:row>2</xdr:row>
          <xdr:rowOff>561975</xdr:rowOff>
        </xdr:to>
        <xdr:sp macro="" textlink="">
          <xdr:nvSpPr>
            <xdr:cNvPr id="13322" name="Button 10" hidden="1">
              <a:extLst>
                <a:ext uri="{63B3BB69-23CF-44E3-9099-C40C66FF867C}">
                  <a14:compatExt spid="_x0000_s1332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xdr:row>
          <xdr:rowOff>76200</xdr:rowOff>
        </xdr:from>
        <xdr:to>
          <xdr:col>0</xdr:col>
          <xdr:colOff>628650</xdr:colOff>
          <xdr:row>2</xdr:row>
          <xdr:rowOff>609600</xdr:rowOff>
        </xdr:to>
        <xdr:sp macro="" textlink="">
          <xdr:nvSpPr>
            <xdr:cNvPr id="13336" name="Object 24" hidden="1">
              <a:extLst>
                <a:ext uri="{63B3BB69-23CF-44E3-9099-C40C66FF867C}">
                  <a14:compatExt spid="_x0000_s133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742950</xdr:colOff>
          <xdr:row>3</xdr:row>
          <xdr:rowOff>247650</xdr:rowOff>
        </xdr:from>
        <xdr:to>
          <xdr:col>4</xdr:col>
          <xdr:colOff>371475</xdr:colOff>
          <xdr:row>3</xdr:row>
          <xdr:rowOff>628650</xdr:rowOff>
        </xdr:to>
        <xdr:sp macro="" textlink="">
          <xdr:nvSpPr>
            <xdr:cNvPr id="43010" name="Button 2" hidden="1">
              <a:extLst>
                <a:ext uri="{63B3BB69-23CF-44E3-9099-C40C66FF867C}">
                  <a14:compatExt spid="_x0000_s4301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666750</xdr:colOff>
          <xdr:row>3</xdr:row>
          <xdr:rowOff>247650</xdr:rowOff>
        </xdr:from>
        <xdr:to>
          <xdr:col>6</xdr:col>
          <xdr:colOff>390525</xdr:colOff>
          <xdr:row>3</xdr:row>
          <xdr:rowOff>628650</xdr:rowOff>
        </xdr:to>
        <xdr:sp macro="" textlink="">
          <xdr:nvSpPr>
            <xdr:cNvPr id="43011" name="Button 3" hidden="1">
              <a:extLst>
                <a:ext uri="{63B3BB69-23CF-44E3-9099-C40C66FF867C}">
                  <a14:compatExt spid="_x0000_s4301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590550</xdr:colOff>
          <xdr:row>3</xdr:row>
          <xdr:rowOff>247650</xdr:rowOff>
        </xdr:from>
        <xdr:to>
          <xdr:col>5</xdr:col>
          <xdr:colOff>419100</xdr:colOff>
          <xdr:row>3</xdr:row>
          <xdr:rowOff>628650</xdr:rowOff>
        </xdr:to>
        <xdr:sp macro="" textlink="">
          <xdr:nvSpPr>
            <xdr:cNvPr id="43012" name="Button 4" hidden="1">
              <a:extLst>
                <a:ext uri="{63B3BB69-23CF-44E3-9099-C40C66FF867C}">
                  <a14:compatExt spid="_x0000_s4301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266700</xdr:colOff>
          <xdr:row>3</xdr:row>
          <xdr:rowOff>57150</xdr:rowOff>
        </xdr:from>
        <xdr:to>
          <xdr:col>3</xdr:col>
          <xdr:colOff>514350</xdr:colOff>
          <xdr:row>4</xdr:row>
          <xdr:rowOff>133350</xdr:rowOff>
        </xdr:to>
        <xdr:sp macro="" textlink="">
          <xdr:nvSpPr>
            <xdr:cNvPr id="43013" name="Button 5" hidden="1">
              <a:extLst>
                <a:ext uri="{63B3BB69-23CF-44E3-9099-C40C66FF867C}">
                  <a14:compatExt spid="_x0000_s4301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Create Risk Analysis Summary</a:t>
              </a:r>
            </a:p>
          </xdr:txBody>
        </xdr:sp>
        <xdr:clientData fPrintsWithSheet="0"/>
      </xdr:twoCellAnchor>
    </mc:Choice>
    <mc:Fallback/>
  </mc:AlternateContent>
  <xdr:twoCellAnchor>
    <xdr:from>
      <xdr:col>3</xdr:col>
      <xdr:colOff>816429</xdr:colOff>
      <xdr:row>4</xdr:row>
      <xdr:rowOff>43543</xdr:rowOff>
    </xdr:from>
    <xdr:to>
      <xdr:col>6</xdr:col>
      <xdr:colOff>383562</xdr:colOff>
      <xdr:row>5</xdr:row>
      <xdr:rowOff>152400</xdr:rowOff>
    </xdr:to>
    <xdr:sp macro="" textlink="">
      <xdr:nvSpPr>
        <xdr:cNvPr id="7" name="TextBox 6"/>
        <xdr:cNvSpPr txBox="1"/>
      </xdr:nvSpPr>
      <xdr:spPr>
        <a:xfrm>
          <a:off x="8077200" y="1796143"/>
          <a:ext cx="2985248" cy="7620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Arial" panose="020B0604020202020204" pitchFamily="34" charset="0"/>
            </a:rPr>
            <a:t>Makes sure you</a:t>
          </a:r>
          <a:r>
            <a:rPr lang="en-US" sz="1400" baseline="0">
              <a:latin typeface="Arial" panose="020B0604020202020204" pitchFamily="34" charset="0"/>
            </a:rPr>
            <a:t> click on "Calculate Mean Severity Value" on Step 4 before running the Risk Analysis</a:t>
          </a:r>
          <a:endParaRPr lang="en-US" sz="1400">
            <a:latin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1123950</xdr:colOff>
          <xdr:row>2</xdr:row>
          <xdr:rowOff>104775</xdr:rowOff>
        </xdr:from>
        <xdr:to>
          <xdr:col>0</xdr:col>
          <xdr:colOff>1885950</xdr:colOff>
          <xdr:row>4</xdr:row>
          <xdr:rowOff>66675</xdr:rowOff>
        </xdr:to>
        <xdr:sp macro="" textlink="">
          <xdr:nvSpPr>
            <xdr:cNvPr id="43027" name="Object 19" hidden="1">
              <a:extLst>
                <a:ext uri="{63B3BB69-23CF-44E3-9099-C40C66FF867C}">
                  <a14:compatExt spid="_x0000_s43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381000</xdr:colOff>
          <xdr:row>2</xdr:row>
          <xdr:rowOff>257175</xdr:rowOff>
        </xdr:from>
        <xdr:to>
          <xdr:col>12</xdr:col>
          <xdr:colOff>76200</xdr:colOff>
          <xdr:row>4</xdr:row>
          <xdr:rowOff>85725</xdr:rowOff>
        </xdr:to>
        <xdr:sp macro="" textlink="">
          <xdr:nvSpPr>
            <xdr:cNvPr id="11270" name="Button 6" hidden="1">
              <a:extLst>
                <a:ext uri="{63B3BB69-23CF-44E3-9099-C40C66FF867C}">
                  <a14:compatExt spid="_x0000_s112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533400</xdr:colOff>
          <xdr:row>2</xdr:row>
          <xdr:rowOff>257175</xdr:rowOff>
        </xdr:from>
        <xdr:to>
          <xdr:col>15</xdr:col>
          <xdr:colOff>228600</xdr:colOff>
          <xdr:row>4</xdr:row>
          <xdr:rowOff>85725</xdr:rowOff>
        </xdr:to>
        <xdr:sp macro="" textlink="">
          <xdr:nvSpPr>
            <xdr:cNvPr id="11272" name="Button 8" hidden="1">
              <a:extLst>
                <a:ext uri="{63B3BB69-23CF-44E3-9099-C40C66FF867C}">
                  <a14:compatExt spid="_x0000_s1127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219075</xdr:colOff>
          <xdr:row>2</xdr:row>
          <xdr:rowOff>257175</xdr:rowOff>
        </xdr:from>
        <xdr:to>
          <xdr:col>13</xdr:col>
          <xdr:colOff>400050</xdr:colOff>
          <xdr:row>4</xdr:row>
          <xdr:rowOff>85725</xdr:rowOff>
        </xdr:to>
        <xdr:sp macro="" textlink="">
          <xdr:nvSpPr>
            <xdr:cNvPr id="11274" name="Button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xdr:twoCellAnchor>
    <xdr:from>
      <xdr:col>13</xdr:col>
      <xdr:colOff>104775</xdr:colOff>
      <xdr:row>5</xdr:row>
      <xdr:rowOff>1117</xdr:rowOff>
    </xdr:from>
    <xdr:to>
      <xdr:col>26</xdr:col>
      <xdr:colOff>89535</xdr:colOff>
      <xdr:row>41</xdr:row>
      <xdr:rowOff>168757</xdr:rowOff>
    </xdr:to>
    <xdr:graphicFrame macro="">
      <xdr:nvGraphicFramePr>
        <xdr:cNvPr id="6" name="Opp_Unmit" descr="Displays a Percent Graph of Total Mean Severity" title="Graph of Opportunities that are Unmitigat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12</xdr:col>
      <xdr:colOff>594360</xdr:colOff>
      <xdr:row>41</xdr:row>
      <xdr:rowOff>167640</xdr:rowOff>
    </xdr:to>
    <xdr:graphicFrame macro="">
      <xdr:nvGraphicFramePr>
        <xdr:cNvPr id="7" name="Thrt_Unmit" descr="Displays a Graph Showing Percent of Total Mean Severity" title="Chart of Threats Unmitigat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180975</xdr:colOff>
          <xdr:row>2</xdr:row>
          <xdr:rowOff>85725</xdr:rowOff>
        </xdr:from>
        <xdr:to>
          <xdr:col>0</xdr:col>
          <xdr:colOff>714375</xdr:colOff>
          <xdr:row>4</xdr:row>
          <xdr:rowOff>152400</xdr:rowOff>
        </xdr:to>
        <xdr:sp macro="" textlink="">
          <xdr:nvSpPr>
            <xdr:cNvPr id="11285" name="Object 21" hidden="1">
              <a:extLst>
                <a:ext uri="{63B3BB69-23CF-44E3-9099-C40C66FF867C}">
                  <a14:compatExt spid="_x0000_s112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895350</xdr:colOff>
          <xdr:row>2</xdr:row>
          <xdr:rowOff>238125</xdr:rowOff>
        </xdr:from>
        <xdr:to>
          <xdr:col>4</xdr:col>
          <xdr:colOff>933450</xdr:colOff>
          <xdr:row>4</xdr:row>
          <xdr:rowOff>85725</xdr:rowOff>
        </xdr:to>
        <xdr:sp macro="" textlink="">
          <xdr:nvSpPr>
            <xdr:cNvPr id="76801" name="Button 1" hidden="1">
              <a:extLst>
                <a:ext uri="{63B3BB69-23CF-44E3-9099-C40C66FF867C}">
                  <a14:compatExt spid="_x0000_s7680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&lt;===BACK</a:t>
              </a:r>
            </a:p>
            <a:p>
              <a:pPr algn="ctr" rtl="0">
                <a:defRPr sz="1000"/>
              </a:pPr>
              <a:endParaRPr lang="en-US" sz="14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723900</xdr:colOff>
          <xdr:row>2</xdr:row>
          <xdr:rowOff>219075</xdr:rowOff>
        </xdr:from>
        <xdr:to>
          <xdr:col>6</xdr:col>
          <xdr:colOff>647700</xdr:colOff>
          <xdr:row>4</xdr:row>
          <xdr:rowOff>66675</xdr:rowOff>
        </xdr:to>
        <xdr:sp macro="" textlink="">
          <xdr:nvSpPr>
            <xdr:cNvPr id="76802" name="Button 2" hidden="1">
              <a:extLst>
                <a:ext uri="{63B3BB69-23CF-44E3-9099-C40C66FF867C}">
                  <a14:compatExt spid="_x0000_s7680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FWD==&gt;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952500</xdr:colOff>
          <xdr:row>2</xdr:row>
          <xdr:rowOff>219075</xdr:rowOff>
        </xdr:from>
        <xdr:to>
          <xdr:col>5</xdr:col>
          <xdr:colOff>695325</xdr:colOff>
          <xdr:row>4</xdr:row>
          <xdr:rowOff>66675</xdr:rowOff>
        </xdr:to>
        <xdr:sp macro="" textlink="">
          <xdr:nvSpPr>
            <xdr:cNvPr id="76803" name="Button 3" hidden="1">
              <a:extLst>
                <a:ext uri="{63B3BB69-23CF-44E3-9099-C40C66FF867C}">
                  <a14:compatExt spid="_x0000_s7680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HOME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1038225</xdr:colOff>
          <xdr:row>2</xdr:row>
          <xdr:rowOff>133350</xdr:rowOff>
        </xdr:from>
        <xdr:to>
          <xdr:col>1</xdr:col>
          <xdr:colOff>904875</xdr:colOff>
          <xdr:row>4</xdr:row>
          <xdr:rowOff>95250</xdr:rowOff>
        </xdr:to>
        <xdr:sp macro="" textlink="">
          <xdr:nvSpPr>
            <xdr:cNvPr id="76804" name="Button 4" hidden="1">
              <a:extLst>
                <a:ext uri="{63B3BB69-23CF-44E3-9099-C40C66FF867C}">
                  <a14:compatExt spid="_x0000_s7680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Conduct Risk Mitigation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9525</xdr:colOff>
          <xdr:row>2</xdr:row>
          <xdr:rowOff>238125</xdr:rowOff>
        </xdr:from>
        <xdr:to>
          <xdr:col>3</xdr:col>
          <xdr:colOff>800100</xdr:colOff>
          <xdr:row>4</xdr:row>
          <xdr:rowOff>85725</xdr:rowOff>
        </xdr:to>
        <xdr:sp macro="" textlink="">
          <xdr:nvSpPr>
            <xdr:cNvPr id="76805" name="Button 5" hidden="1">
              <a:extLst>
                <a:ext uri="{63B3BB69-23CF-44E3-9099-C40C66FF867C}">
                  <a14:compatExt spid="_x0000_s7680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sng" strike="noStrike" baseline="0">
                  <a:solidFill>
                    <a:srgbClr val="000000"/>
                  </a:solidFill>
                  <a:latin typeface="Arial"/>
                  <a:cs typeface="Arial"/>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1257300</xdr:colOff>
          <xdr:row>2</xdr:row>
          <xdr:rowOff>142875</xdr:rowOff>
        </xdr:from>
        <xdr:to>
          <xdr:col>1</xdr:col>
          <xdr:colOff>2800350</xdr:colOff>
          <xdr:row>4</xdr:row>
          <xdr:rowOff>104775</xdr:rowOff>
        </xdr:to>
        <xdr:sp macro="" textlink="">
          <xdr:nvSpPr>
            <xdr:cNvPr id="76806" name="Button 6" hidden="1">
              <a:extLst>
                <a:ext uri="{63B3BB69-23CF-44E3-9099-C40C66FF867C}">
                  <a14:compatExt spid="_x0000_s768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Create Registers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xdr:row>
          <xdr:rowOff>28575</xdr:rowOff>
        </xdr:from>
        <xdr:to>
          <xdr:col>0</xdr:col>
          <xdr:colOff>771525</xdr:colOff>
          <xdr:row>4</xdr:row>
          <xdr:rowOff>180975</xdr:rowOff>
        </xdr:to>
        <xdr:sp macro="" textlink="">
          <xdr:nvSpPr>
            <xdr:cNvPr id="76823" name="Object 23" hidden="1">
              <a:extLst>
                <a:ext uri="{63B3BB69-23CF-44E3-9099-C40C66FF867C}">
                  <a14:compatExt spid="_x0000_s768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1" name="Table1" displayName="Table1" ref="C7:F107" totalsRowShown="0" dataDxfId="83" tableBorderDxfId="82" headerRowCellStyle="Explanatory Text">
  <tableColumns count="4">
    <tableColumn id="1" name="Risk Label" dataDxfId="81" dataCellStyle="Output"/>
    <tableColumn id="2" name="Description of Risk _x000a_Table Below Fills by Selecting &quot;Create List of Risks&quot; Button Above" dataDxfId="80" dataCellStyle="Output"/>
    <tableColumn id="3" name="Project Phase" dataDxfId="79" dataCellStyle="Output"/>
    <tableColumn id="4" name="Retire Risk?" dataDxfId="78" dataCellStyle="Input"/>
  </tableColumns>
  <tableStyleInfo name="TableStyleMedium7" showFirstColumn="0" showLastColumn="0" showRowStripes="1" showColumnStripes="0"/>
  <extLst>
    <ext xmlns:x14="http://schemas.microsoft.com/office/spreadsheetml/2009/9/main" uri="{504A1905-F514-4f6f-8877-14C23A59335A}">
      <x14:table altText="Table of Risks" altTextSummary="Table populates by clicking &quot;Create List of Risks&quot; button above"/>
    </ext>
  </extLst>
</table>
</file>

<file path=xl/tables/table2.xml><?xml version="1.0" encoding="utf-8"?>
<table xmlns="http://schemas.openxmlformats.org/spreadsheetml/2006/main" id="2" name="Table2" displayName="Table2" ref="A4:K104" totalsRowShown="0" headerRowDxfId="77" dataDxfId="75" headerRowBorderDxfId="76" tableBorderDxfId="74" totalsRowBorderDxfId="73">
  <tableColumns count="11">
    <tableColumn id="1" name="Risk Label" dataDxfId="72" dataCellStyle="Output"/>
    <tableColumn id="2" name="Risk Description" dataDxfId="71" dataCellStyle="Output"/>
    <tableColumn id="3" name="Risk Type" dataDxfId="70" dataCellStyle="Output"/>
    <tableColumn id="4" name="Mean Cost Impact        (CY $M)" dataDxfId="69" dataCellStyle="Output"/>
    <tableColumn id="5" name="Mean Duration Impact (months)" dataDxfId="68" dataCellStyle="Output"/>
    <tableColumn id="12" name="Mean Disruption Impact    (M-Hr)" dataDxfId="67" dataCellStyle="Output"/>
    <tableColumn id="6" name="Mean Change to Critical Path Schedule" dataDxfId="66" dataCellStyle="Output"/>
    <tableColumn id="7" name="Mean Severity     (YOE $M)" dataDxfId="65" dataCellStyle="Output"/>
    <tableColumn id="8" name="Percent of Total Severity" dataDxfId="64" dataCellStyle="Output"/>
    <tableColumn id="9" name="Risk Ranking based on Mean Severity " dataDxfId="63" dataCellStyle="Output"/>
    <tableColumn id="10" name="Select Risk for Mitigation" dataDxfId="62" dataCellStyle="Input"/>
  </tableColumns>
  <tableStyleInfo name="TableStyleMedium7" showFirstColumn="0" showLastColumn="0" showRowStripes="1" showColumnStripes="0"/>
  <extLst>
    <ext xmlns:x14="http://schemas.microsoft.com/office/spreadsheetml/2009/9/main" uri="{504A1905-F514-4f6f-8877-14C23A59335A}">
      <x14:table altText="Unmitigated Risk Register" altTextSummary="This table lists risks identified on earlier sheets that have not yet been mitigated"/>
    </ext>
  </extLst>
</table>
</file>

<file path=xl/tables/table3.xml><?xml version="1.0" encoding="utf-8"?>
<table xmlns="http://schemas.openxmlformats.org/spreadsheetml/2006/main" id="4" name="Table245" displayName="Table245" ref="A4:K104" totalsRowShown="0" headerRowDxfId="51" dataDxfId="50" tableBorderDxfId="49" totalsRowBorderDxfId="48" headerRowCellStyle="Heading 3">
  <tableColumns count="11">
    <tableColumn id="1" name="Risk Label" dataDxfId="47" dataCellStyle="Output"/>
    <tableColumn id="2" name="Risk Description" dataDxfId="46" dataCellStyle="Output"/>
    <tableColumn id="7" name="Risk Type" dataDxfId="45" dataCellStyle="Output"/>
    <tableColumn id="3" name="Mean Cost Impact     (CY $M)" dataDxfId="44" dataCellStyle="Output"/>
    <tableColumn id="4" name="Mean Duration Impact (months)" dataDxfId="43" dataCellStyle="Output"/>
    <tableColumn id="5" name="Mean Disruption Impact   _x000a_(M-Hr)" dataDxfId="42" dataCellStyle="Output"/>
    <tableColumn id="12" name="Mean Change to Critical Path Schedule" dataDxfId="41" dataCellStyle="Output"/>
    <tableColumn id="6" name="Mean Severity  (YOE $M)" dataDxfId="40" dataCellStyle="Output"/>
    <tableColumn id="8" name="Percent of Total Mean Severity " dataDxfId="39" dataCellStyle="Output"/>
    <tableColumn id="9" name="Risk Ranking based on Mean Severity" dataDxfId="38" dataCellStyle="Output"/>
    <tableColumn id="10" name="Retire Risk ?" dataDxfId="37" dataCellStyle="Input"/>
  </tableColumns>
  <tableStyleInfo name="TableStyleMedium7" showFirstColumn="0" showLastColumn="0" showRowStripes="1" showColumnStripes="0"/>
  <extLst>
    <ext xmlns:x14="http://schemas.microsoft.com/office/spreadsheetml/2009/9/main" uri="{504A1905-F514-4f6f-8877-14C23A59335A}">
      <x14:table altText="Mitigated Risk Register" altTextSummary="Table displays risk which have been mitigate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1.xml"/><Relationship Id="rId16" Type="http://schemas.openxmlformats.org/officeDocument/2006/relationships/ctrlProp" Target="../ctrlProps/ctrlProp1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oleObject" Target="../embeddings/oleObject1.bin"/><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5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image" Target="../media/image1.emf"/><Relationship Id="rId10" Type="http://schemas.openxmlformats.org/officeDocument/2006/relationships/ctrlProp" Target="../ctrlProps/ctrlProp55.xml"/><Relationship Id="rId4" Type="http://schemas.openxmlformats.org/officeDocument/2006/relationships/oleObject" Target="../embeddings/oleObject9.bin"/><Relationship Id="rId9" Type="http://schemas.openxmlformats.org/officeDocument/2006/relationships/ctrlProp" Target="../ctrlProps/ctrlProp5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10.vml"/><Relationship Id="rId7" Type="http://schemas.openxmlformats.org/officeDocument/2006/relationships/ctrlProp" Target="../ctrlProps/ctrlProp5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57.xml"/><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2.xml"/><Relationship Id="rId3" Type="http://schemas.openxmlformats.org/officeDocument/2006/relationships/vmlDrawing" Target="../drawings/vmlDrawing11.vml"/><Relationship Id="rId7" Type="http://schemas.openxmlformats.org/officeDocument/2006/relationships/ctrlProp" Target="../ctrlProps/ctrlProp61.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60.xml"/><Relationship Id="rId5" Type="http://schemas.openxmlformats.org/officeDocument/2006/relationships/image" Target="../media/image1.emf"/><Relationship Id="rId4" Type="http://schemas.openxmlformats.org/officeDocument/2006/relationships/oleObject" Target="../embeddings/oleObject11.bin"/><Relationship Id="rId9"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12.vml"/><Relationship Id="rId7" Type="http://schemas.openxmlformats.org/officeDocument/2006/relationships/ctrlProp" Target="../ctrlProps/ctrlProp64.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63.xml"/><Relationship Id="rId5" Type="http://schemas.openxmlformats.org/officeDocument/2006/relationships/image" Target="../media/image7.emf"/><Relationship Id="rId4" Type="http://schemas.openxmlformats.org/officeDocument/2006/relationships/oleObject" Target="../embeddings/oleObject12.bin"/><Relationship Id="rId9" Type="http://schemas.openxmlformats.org/officeDocument/2006/relationships/ctrlProp" Target="../ctrlProps/ctrlProp6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vmlDrawing" Target="../drawings/vmlDrawing13.vml"/><Relationship Id="rId7" Type="http://schemas.openxmlformats.org/officeDocument/2006/relationships/ctrlProp" Target="../ctrlProps/ctrlProp68.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67.xml"/><Relationship Id="rId5" Type="http://schemas.openxmlformats.org/officeDocument/2006/relationships/image" Target="../media/image1.emf"/><Relationship Id="rId4" Type="http://schemas.openxmlformats.org/officeDocument/2006/relationships/oleObject" Target="../embeddings/oleObject13.bin"/></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7" Type="http://schemas.openxmlformats.org/officeDocument/2006/relationships/ctrlProp" Target="../ctrlProps/ctrlProp71.xml"/><Relationship Id="rId2" Type="http://schemas.openxmlformats.org/officeDocument/2006/relationships/drawing" Target="../drawings/drawing14.xml"/><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 Type="http://schemas.openxmlformats.org/officeDocument/2006/relationships/image" Target="../media/image1.emf"/><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4" Type="http://schemas.openxmlformats.org/officeDocument/2006/relationships/oleObject" Target="../embeddings/oleObject14.bin"/><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8" Type="http://schemas.openxmlformats.org/officeDocument/2006/relationships/ctrlProp" Target="../ctrlProps/ctrlProp72.xml"/><Relationship Id="rId51" Type="http://schemas.openxmlformats.org/officeDocument/2006/relationships/ctrlProp" Target="../ctrlProps/ctrlProp115.xml"/><Relationship Id="rId3" Type="http://schemas.openxmlformats.org/officeDocument/2006/relationships/vmlDrawing" Target="../drawings/vmlDrawing14.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20" Type="http://schemas.openxmlformats.org/officeDocument/2006/relationships/ctrlProp" Target="../ctrlProps/ctrlProp84.xml"/><Relationship Id="rId41" Type="http://schemas.openxmlformats.org/officeDocument/2006/relationships/ctrlProp" Target="../ctrlProps/ctrlProp105.xml"/><Relationship Id="rId1" Type="http://schemas.openxmlformats.org/officeDocument/2006/relationships/printerSettings" Target="../printerSettings/printerSettings15.bin"/><Relationship Id="rId6" Type="http://schemas.openxmlformats.org/officeDocument/2006/relationships/ctrlProp" Target="../ctrlProps/ctrlProp70.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image" Target="../media/image1.emf"/><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oleObject" Target="../embeddings/oleObject2.bin"/><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5.xml"/><Relationship Id="rId11" Type="http://schemas.openxmlformats.org/officeDocument/2006/relationships/table" Target="../tables/table1.xml"/><Relationship Id="rId5" Type="http://schemas.openxmlformats.org/officeDocument/2006/relationships/image" Target="../media/image1.emf"/><Relationship Id="rId10" Type="http://schemas.openxmlformats.org/officeDocument/2006/relationships/ctrlProp" Target="../ctrlProps/ctrlProp29.xml"/><Relationship Id="rId4" Type="http://schemas.openxmlformats.org/officeDocument/2006/relationships/oleObject" Target="../embeddings/oleObject3.bin"/><Relationship Id="rId9"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31.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0.xml"/><Relationship Id="rId5" Type="http://schemas.openxmlformats.org/officeDocument/2006/relationships/image" Target="../media/image1.emf"/><Relationship Id="rId10" Type="http://schemas.openxmlformats.org/officeDocument/2006/relationships/ctrlProp" Target="../ctrlProps/ctrlProp34.xml"/><Relationship Id="rId4" Type="http://schemas.openxmlformats.org/officeDocument/2006/relationships/oleObject" Target="../embeddings/oleObject4.bin"/><Relationship Id="rId9" Type="http://schemas.openxmlformats.org/officeDocument/2006/relationships/ctrlProp" Target="../ctrlProps/ctrlProp3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6.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image" Target="../media/image1.emf"/><Relationship Id="rId10" Type="http://schemas.openxmlformats.org/officeDocument/2006/relationships/ctrlProp" Target="../ctrlProps/ctrlProp39.xml"/><Relationship Id="rId4" Type="http://schemas.openxmlformats.org/officeDocument/2006/relationships/oleObject" Target="../embeddings/oleObject5.bin"/><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6.vml"/><Relationship Id="rId7" Type="http://schemas.openxmlformats.org/officeDocument/2006/relationships/ctrlProp" Target="../ctrlProps/ctrlProp42.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1.xml"/><Relationship Id="rId5" Type="http://schemas.openxmlformats.org/officeDocument/2006/relationships/image" Target="../media/image1.emf"/><Relationship Id="rId4" Type="http://schemas.openxmlformats.org/officeDocument/2006/relationships/oleObject" Target="../embeddings/oleObject6.bin"/><Relationship Id="rId9" Type="http://schemas.openxmlformats.org/officeDocument/2006/relationships/table" Target="../tables/table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6.xml"/><Relationship Id="rId3" Type="http://schemas.openxmlformats.org/officeDocument/2006/relationships/vmlDrawing" Target="../drawings/vmlDrawing7.vml"/><Relationship Id="rId7" Type="http://schemas.openxmlformats.org/officeDocument/2006/relationships/ctrlProp" Target="../ctrlProps/ctrlProp4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4.xml"/><Relationship Id="rId5" Type="http://schemas.openxmlformats.org/officeDocument/2006/relationships/image" Target="../media/image7.emf"/><Relationship Id="rId4" Type="http://schemas.openxmlformats.org/officeDocument/2006/relationships/oleObject" Target="../embeddings/oleObject7.bin"/><Relationship Id="rId9" Type="http://schemas.openxmlformats.org/officeDocument/2006/relationships/ctrlProp" Target="../ctrlProps/ctrlProp4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8.vml"/><Relationship Id="rId7" Type="http://schemas.openxmlformats.org/officeDocument/2006/relationships/ctrlProp" Target="../ctrlProps/ctrlProp49.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5" Type="http://schemas.openxmlformats.org/officeDocument/2006/relationships/image" Target="../media/image1.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8"/>
  <sheetViews>
    <sheetView showGridLines="0" tabSelected="1" zoomScale="70" zoomScaleNormal="70" workbookViewId="0">
      <selection activeCell="E12" sqref="E12"/>
    </sheetView>
  </sheetViews>
  <sheetFormatPr defaultRowHeight="15" x14ac:dyDescent="0.25"/>
  <cols>
    <col min="2" max="2" width="32.7109375" customWidth="1"/>
    <col min="3" max="3" width="15.7109375" customWidth="1"/>
    <col min="12" max="12" width="28.7109375" customWidth="1"/>
    <col min="13" max="13" width="13.42578125" customWidth="1"/>
    <col min="14" max="14" width="24.85546875" customWidth="1"/>
    <col min="17" max="17" width="12.7109375" customWidth="1"/>
  </cols>
  <sheetData>
    <row r="1" spans="1:26" ht="35.25" x14ac:dyDescent="0.5">
      <c r="A1" s="651"/>
      <c r="B1" s="651"/>
      <c r="C1" s="651"/>
      <c r="D1" s="651"/>
      <c r="E1" s="651"/>
      <c r="F1" s="651"/>
      <c r="G1" s="651"/>
      <c r="H1" s="651" t="s">
        <v>259</v>
      </c>
      <c r="I1" s="651"/>
      <c r="J1" s="651"/>
      <c r="K1" s="651"/>
      <c r="L1" s="651"/>
      <c r="M1" s="651"/>
      <c r="N1" s="651"/>
      <c r="O1" s="651"/>
      <c r="P1" s="651"/>
      <c r="Q1" s="651"/>
      <c r="R1" s="651"/>
      <c r="S1" s="651"/>
      <c r="T1" s="651"/>
      <c r="U1" s="651"/>
      <c r="V1" s="651"/>
      <c r="W1" s="651"/>
      <c r="X1" s="651"/>
      <c r="Y1" s="651"/>
      <c r="Z1" s="651"/>
    </row>
    <row r="2" spans="1:26" ht="35.25" x14ac:dyDescent="0.5">
      <c r="A2" s="94" t="s">
        <v>256</v>
      </c>
      <c r="B2" s="94"/>
      <c r="C2" s="94"/>
      <c r="D2" s="94"/>
      <c r="E2" s="94"/>
      <c r="F2" s="94"/>
      <c r="G2" s="94"/>
      <c r="H2" s="94"/>
      <c r="I2" s="94"/>
      <c r="J2" s="94" t="s">
        <v>207</v>
      </c>
      <c r="K2" s="94"/>
      <c r="L2" s="94"/>
      <c r="M2" s="94"/>
      <c r="N2" s="94"/>
      <c r="O2" s="94"/>
      <c r="P2" s="94"/>
      <c r="Q2" s="94"/>
      <c r="R2" s="94"/>
      <c r="S2" s="94"/>
      <c r="T2" s="94"/>
      <c r="U2" s="94"/>
      <c r="V2" s="94"/>
      <c r="W2" s="94"/>
      <c r="X2" s="94"/>
      <c r="Y2" s="94"/>
      <c r="Z2" s="94"/>
    </row>
    <row r="7" spans="1:26" x14ac:dyDescent="0.25">
      <c r="U7" s="4"/>
      <c r="V7" s="4"/>
      <c r="W7" s="4"/>
      <c r="X7" s="4"/>
    </row>
    <row r="8" spans="1:26" ht="35.25" x14ac:dyDescent="0.5">
      <c r="B8" s="652" t="s">
        <v>237</v>
      </c>
      <c r="C8" s="652"/>
      <c r="D8" s="652"/>
      <c r="E8" s="652"/>
      <c r="F8" s="652"/>
      <c r="G8" s="651" t="s">
        <v>195</v>
      </c>
      <c r="H8" s="652"/>
      <c r="I8" s="652"/>
      <c r="J8" s="652"/>
      <c r="K8" s="652"/>
      <c r="L8" s="652"/>
      <c r="M8" s="652"/>
      <c r="N8" s="652"/>
      <c r="O8" s="652"/>
      <c r="P8" s="652"/>
      <c r="Q8" s="652"/>
      <c r="R8" s="652"/>
      <c r="S8" s="652"/>
      <c r="T8" s="652"/>
      <c r="U8" s="4"/>
      <c r="V8" s="4"/>
      <c r="W8" s="4"/>
      <c r="X8" s="4"/>
    </row>
    <row r="9" spans="1:26" x14ac:dyDescent="0.25">
      <c r="B9" s="12"/>
      <c r="C9" s="13"/>
      <c r="D9" s="13"/>
      <c r="E9" s="13"/>
      <c r="F9" s="13"/>
      <c r="G9" s="13"/>
      <c r="H9" s="13"/>
      <c r="I9" s="13"/>
      <c r="J9" s="13"/>
      <c r="K9" s="13"/>
      <c r="L9" s="13"/>
      <c r="M9" s="13"/>
      <c r="N9" s="13"/>
      <c r="O9" s="13"/>
      <c r="P9" s="13"/>
      <c r="Q9" s="13"/>
      <c r="R9" s="13"/>
      <c r="S9" s="13"/>
      <c r="T9" s="14"/>
      <c r="U9" s="4"/>
      <c r="V9" s="4"/>
      <c r="W9" s="4"/>
      <c r="X9" s="4"/>
      <c r="Y9" s="4"/>
    </row>
    <row r="10" spans="1:26" x14ac:dyDescent="0.25">
      <c r="B10" s="817" t="s">
        <v>117</v>
      </c>
      <c r="C10" s="716" t="s">
        <v>395</v>
      </c>
      <c r="D10" s="649"/>
      <c r="E10" s="649"/>
      <c r="F10" s="649"/>
      <c r="G10" s="649"/>
      <c r="H10" s="649"/>
      <c r="I10" s="648"/>
      <c r="J10" s="13"/>
      <c r="K10" s="13"/>
      <c r="L10" s="687" t="s">
        <v>120</v>
      </c>
      <c r="M10" s="716" t="s">
        <v>396</v>
      </c>
      <c r="N10" s="649"/>
      <c r="O10" s="649"/>
      <c r="P10" s="649"/>
      <c r="Q10" s="648"/>
      <c r="R10" s="13"/>
      <c r="S10" s="13"/>
      <c r="T10" s="14"/>
      <c r="U10" s="4"/>
      <c r="V10" s="4"/>
      <c r="W10" s="4"/>
      <c r="X10" s="4"/>
      <c r="Y10" s="4"/>
    </row>
    <row r="11" spans="1:26" ht="15.75" x14ac:dyDescent="0.25">
      <c r="B11" s="817"/>
      <c r="C11" s="52"/>
      <c r="D11" s="52"/>
      <c r="E11" s="13"/>
      <c r="F11" s="13"/>
      <c r="G11" s="13"/>
      <c r="H11" s="13"/>
      <c r="I11" s="13"/>
      <c r="J11" s="13"/>
      <c r="K11" s="13"/>
      <c r="L11" s="687"/>
      <c r="M11" s="52"/>
      <c r="N11" s="52"/>
      <c r="O11" s="13"/>
      <c r="P11" s="13"/>
      <c r="Q11" s="13"/>
      <c r="R11" s="13"/>
      <c r="S11" s="13"/>
      <c r="T11" s="14"/>
      <c r="U11" s="4"/>
      <c r="V11" s="4"/>
      <c r="W11" s="4"/>
      <c r="X11" s="4"/>
      <c r="Y11" s="4"/>
    </row>
    <row r="12" spans="1:26" x14ac:dyDescent="0.25">
      <c r="B12" s="817" t="s">
        <v>341</v>
      </c>
      <c r="C12" s="716" t="s">
        <v>397</v>
      </c>
      <c r="D12" s="649"/>
      <c r="E12" s="649"/>
      <c r="F12" s="649"/>
      <c r="G12" s="649"/>
      <c r="H12" s="649"/>
      <c r="I12" s="648"/>
      <c r="J12" s="13"/>
      <c r="K12" s="13"/>
      <c r="L12" s="687" t="s">
        <v>121</v>
      </c>
      <c r="M12" s="716" t="s">
        <v>398</v>
      </c>
      <c r="N12" s="649"/>
      <c r="O12" s="649"/>
      <c r="P12" s="649"/>
      <c r="Q12" s="648"/>
      <c r="R12" s="13"/>
      <c r="S12" s="13"/>
      <c r="T12" s="14"/>
      <c r="U12" s="4"/>
      <c r="V12" s="4"/>
      <c r="W12" s="4"/>
      <c r="X12" s="4"/>
      <c r="Y12" s="4"/>
    </row>
    <row r="13" spans="1:26" ht="15.75" x14ac:dyDescent="0.25">
      <c r="B13" s="817"/>
      <c r="C13" s="52"/>
      <c r="D13" s="52"/>
      <c r="E13" s="13"/>
      <c r="F13" s="13"/>
      <c r="G13" s="13"/>
      <c r="H13" s="13"/>
      <c r="I13" s="13"/>
      <c r="J13" s="13"/>
      <c r="K13" s="13"/>
      <c r="L13" s="687"/>
      <c r="M13" s="52"/>
      <c r="N13" s="52"/>
      <c r="O13" s="13"/>
      <c r="P13" s="13"/>
      <c r="Q13" s="13"/>
      <c r="R13" s="13"/>
      <c r="S13" s="13"/>
      <c r="T13" s="14"/>
      <c r="U13" s="4"/>
      <c r="V13" s="4"/>
      <c r="W13" s="4"/>
      <c r="X13" s="4"/>
      <c r="Y13" s="4"/>
    </row>
    <row r="14" spans="1:26" x14ac:dyDescent="0.25">
      <c r="B14" s="817" t="s">
        <v>118</v>
      </c>
      <c r="C14" s="716" t="s">
        <v>399</v>
      </c>
      <c r="D14" s="649"/>
      <c r="E14" s="649"/>
      <c r="F14" s="649"/>
      <c r="G14" s="649"/>
      <c r="H14" s="649"/>
      <c r="I14" s="648"/>
      <c r="J14" s="13"/>
      <c r="K14" s="13"/>
      <c r="L14" s="687" t="s">
        <v>122</v>
      </c>
      <c r="M14" s="717">
        <v>42247</v>
      </c>
      <c r="N14" s="649"/>
      <c r="O14" s="649"/>
      <c r="P14" s="649"/>
      <c r="Q14" s="648"/>
      <c r="R14" s="13"/>
      <c r="S14" s="13"/>
      <c r="T14" s="14"/>
      <c r="U14" s="4"/>
      <c r="V14" s="4"/>
      <c r="W14" s="4"/>
      <c r="X14" s="4"/>
      <c r="Y14" s="4"/>
    </row>
    <row r="15" spans="1:26" ht="15.75" x14ac:dyDescent="0.25">
      <c r="B15" s="817"/>
      <c r="C15" s="52"/>
      <c r="D15" s="52"/>
      <c r="E15" s="13"/>
      <c r="F15" s="13"/>
      <c r="G15" s="13"/>
      <c r="H15" s="13"/>
      <c r="I15" s="13"/>
      <c r="J15" s="13"/>
      <c r="K15" s="13"/>
      <c r="L15" s="687"/>
      <c r="M15" s="52"/>
      <c r="N15" s="52"/>
      <c r="O15" s="13"/>
      <c r="P15" s="13"/>
      <c r="Q15" s="13"/>
      <c r="R15" s="13"/>
      <c r="S15" s="13"/>
      <c r="T15" s="14"/>
      <c r="U15" s="4"/>
      <c r="V15" s="4"/>
      <c r="W15" s="4"/>
      <c r="X15" s="4"/>
      <c r="Y15" s="4"/>
    </row>
    <row r="16" spans="1:26" ht="15" customHeight="1" x14ac:dyDescent="0.25">
      <c r="B16" s="817" t="s">
        <v>119</v>
      </c>
      <c r="C16" s="716" t="s">
        <v>400</v>
      </c>
      <c r="D16" s="649"/>
      <c r="E16" s="649"/>
      <c r="F16" s="649"/>
      <c r="G16" s="649"/>
      <c r="H16" s="649"/>
      <c r="I16" s="648"/>
      <c r="J16" s="13"/>
      <c r="K16" s="13"/>
      <c r="L16" s="687" t="s">
        <v>123</v>
      </c>
      <c r="M16" s="716">
        <v>2</v>
      </c>
      <c r="N16" s="649"/>
      <c r="O16" s="649"/>
      <c r="P16" s="649"/>
      <c r="Q16" s="648"/>
      <c r="R16" s="13"/>
      <c r="S16" s="13"/>
      <c r="T16" s="14"/>
      <c r="U16" s="4"/>
      <c r="V16" s="4"/>
      <c r="W16" s="4"/>
      <c r="X16" s="4"/>
      <c r="Y16" s="4" t="s">
        <v>237</v>
      </c>
      <c r="Z16" s="4"/>
    </row>
    <row r="17" spans="2:27" ht="15.75" x14ac:dyDescent="0.25">
      <c r="B17" s="53"/>
      <c r="C17" s="54"/>
      <c r="D17" s="54"/>
      <c r="E17" s="15"/>
      <c r="F17" s="15"/>
      <c r="G17" s="15"/>
      <c r="H17" s="15"/>
      <c r="I17" s="15"/>
      <c r="J17" s="15"/>
      <c r="K17" s="15"/>
      <c r="L17" s="15"/>
      <c r="M17" s="54"/>
      <c r="N17" s="54"/>
      <c r="O17" s="54"/>
      <c r="P17" s="15"/>
      <c r="Q17" s="15"/>
      <c r="R17" s="15"/>
      <c r="S17" s="15"/>
      <c r="T17" s="16"/>
      <c r="U17" s="4"/>
      <c r="V17" s="4"/>
      <c r="W17" s="4"/>
      <c r="X17" s="4"/>
      <c r="Y17" s="4"/>
      <c r="Z17" s="4"/>
    </row>
    <row r="18" spans="2:27" x14ac:dyDescent="0.25">
      <c r="Z18" s="4"/>
    </row>
    <row r="19" spans="2:27" x14ac:dyDescent="0.25">
      <c r="Z19" s="4"/>
    </row>
    <row r="20" spans="2:27" ht="35.25" customHeight="1" x14ac:dyDescent="0.5">
      <c r="B20" s="651" t="s">
        <v>258</v>
      </c>
      <c r="C20" s="652"/>
      <c r="D20" s="652"/>
      <c r="E20" s="652"/>
      <c r="F20" s="652"/>
      <c r="G20" s="652"/>
      <c r="H20" s="652"/>
      <c r="I20" s="652"/>
      <c r="J20" s="652"/>
      <c r="K20" s="652"/>
      <c r="L20" s="652"/>
      <c r="M20" s="652"/>
      <c r="N20" s="652"/>
      <c r="O20" s="652"/>
      <c r="Q20" s="387"/>
      <c r="R20" s="388"/>
      <c r="S20" s="388"/>
      <c r="T20" s="389"/>
      <c r="AA20" s="4"/>
    </row>
    <row r="21" spans="2:27" ht="15" customHeight="1" x14ac:dyDescent="0.5">
      <c r="B21" s="652"/>
      <c r="C21" s="652"/>
      <c r="D21" s="652"/>
      <c r="E21" s="652"/>
      <c r="F21" s="652"/>
      <c r="G21" s="652"/>
      <c r="H21" s="652"/>
      <c r="I21" s="652"/>
      <c r="J21" s="652"/>
      <c r="K21" s="652"/>
      <c r="L21" s="652"/>
      <c r="M21" s="652"/>
      <c r="N21" s="652"/>
      <c r="O21" s="652"/>
      <c r="Q21" s="390"/>
      <c r="R21" s="55"/>
      <c r="S21" s="55"/>
      <c r="T21" s="391"/>
      <c r="AA21" s="4"/>
    </row>
    <row r="22" spans="2:27" ht="6" customHeight="1" x14ac:dyDescent="0.25">
      <c r="B22" s="46"/>
      <c r="C22" s="47"/>
      <c r="D22" s="47"/>
      <c r="E22" s="47"/>
      <c r="F22" s="47"/>
      <c r="G22" s="47"/>
      <c r="H22" s="47"/>
      <c r="I22" s="47"/>
      <c r="J22" s="47"/>
      <c r="K22" s="47"/>
      <c r="L22" s="47"/>
      <c r="M22" s="47"/>
      <c r="N22" s="47"/>
      <c r="O22" s="48"/>
      <c r="Q22" s="390"/>
      <c r="R22" s="55"/>
      <c r="S22" s="55"/>
      <c r="T22" s="391"/>
      <c r="AA22" s="4"/>
    </row>
    <row r="23" spans="2:27" ht="18" customHeight="1" x14ac:dyDescent="0.25">
      <c r="B23" s="46"/>
      <c r="C23" s="47"/>
      <c r="D23" s="47"/>
      <c r="E23" s="47"/>
      <c r="F23" s="47"/>
      <c r="G23" s="55"/>
      <c r="H23" s="687" t="s">
        <v>225</v>
      </c>
      <c r="I23" s="687"/>
      <c r="J23" s="687"/>
      <c r="K23" s="687"/>
      <c r="L23" s="687"/>
      <c r="M23" s="687"/>
      <c r="N23" s="55"/>
      <c r="O23" s="391"/>
      <c r="Q23" s="390"/>
      <c r="R23" s="55"/>
      <c r="S23" s="55"/>
      <c r="T23" s="391"/>
      <c r="V23" s="4"/>
      <c r="W23" s="4"/>
      <c r="X23" s="4"/>
      <c r="Y23" s="4"/>
      <c r="Z23" s="4"/>
      <c r="AA23" s="4"/>
    </row>
    <row r="24" spans="2:27" ht="6" customHeight="1" x14ac:dyDescent="0.25">
      <c r="B24" s="46"/>
      <c r="C24" s="47"/>
      <c r="D24" s="47"/>
      <c r="E24" s="47"/>
      <c r="F24" s="47"/>
      <c r="G24" s="56"/>
      <c r="H24" s="687"/>
      <c r="I24" s="687"/>
      <c r="J24" s="687"/>
      <c r="K24" s="687"/>
      <c r="L24" s="687"/>
      <c r="M24" s="687"/>
      <c r="N24" s="56"/>
      <c r="O24" s="395"/>
      <c r="Q24" s="390"/>
      <c r="R24" s="55"/>
      <c r="S24" s="55"/>
      <c r="T24" s="391"/>
      <c r="V24" s="4"/>
      <c r="W24" s="4"/>
      <c r="X24" s="4"/>
      <c r="Y24" s="4"/>
      <c r="Z24" s="4"/>
    </row>
    <row r="25" spans="2:27" ht="18" customHeight="1" x14ac:dyDescent="0.25">
      <c r="B25" s="46"/>
      <c r="C25" s="47"/>
      <c r="D25" s="47"/>
      <c r="E25" s="47"/>
      <c r="F25" s="47"/>
      <c r="G25" s="55"/>
      <c r="H25" s="687" t="s">
        <v>224</v>
      </c>
      <c r="I25" s="687"/>
      <c r="J25" s="687"/>
      <c r="K25" s="687"/>
      <c r="L25" s="687"/>
      <c r="M25" s="687"/>
      <c r="N25" s="55"/>
      <c r="O25" s="391"/>
      <c r="P25" s="2"/>
      <c r="Q25" s="390"/>
      <c r="R25" s="55"/>
      <c r="S25" s="55"/>
      <c r="T25" s="391"/>
      <c r="U25" s="2"/>
      <c r="V25" s="4"/>
      <c r="W25" s="4"/>
      <c r="X25" s="4"/>
      <c r="Y25" s="4"/>
      <c r="Z25" s="4"/>
      <c r="AA25" s="2"/>
    </row>
    <row r="26" spans="2:27" ht="6" customHeight="1" x14ac:dyDescent="0.25">
      <c r="B26" s="46"/>
      <c r="C26" s="47"/>
      <c r="D26" s="47"/>
      <c r="E26" s="47"/>
      <c r="F26" s="47"/>
      <c r="G26" s="56"/>
      <c r="H26" s="687"/>
      <c r="I26" s="687"/>
      <c r="J26" s="687"/>
      <c r="K26" s="687"/>
      <c r="L26" s="687"/>
      <c r="M26" s="687"/>
      <c r="N26" s="56"/>
      <c r="O26" s="395"/>
      <c r="P26" s="2"/>
      <c r="Q26" s="390"/>
      <c r="R26" s="55"/>
      <c r="S26" s="55"/>
      <c r="T26" s="391"/>
      <c r="U26" s="2"/>
      <c r="V26" s="4"/>
      <c r="W26" s="4"/>
      <c r="X26" s="4"/>
      <c r="Y26" s="4"/>
      <c r="Z26" s="4"/>
      <c r="AA26" s="2"/>
    </row>
    <row r="27" spans="2:27" ht="18" customHeight="1" x14ac:dyDescent="0.25">
      <c r="B27" s="46"/>
      <c r="C27" s="47"/>
      <c r="D27" s="47"/>
      <c r="E27" s="47"/>
      <c r="F27" s="47"/>
      <c r="G27" s="55"/>
      <c r="H27" s="687" t="s">
        <v>226</v>
      </c>
      <c r="I27" s="687"/>
      <c r="J27" s="687"/>
      <c r="K27" s="687"/>
      <c r="L27" s="687"/>
      <c r="M27" s="687"/>
      <c r="N27" s="55"/>
      <c r="O27" s="391"/>
      <c r="P27" s="2"/>
      <c r="Q27" s="390"/>
      <c r="R27" s="55"/>
      <c r="S27" s="55"/>
      <c r="T27" s="391"/>
      <c r="U27" s="2"/>
      <c r="V27" s="4"/>
      <c r="W27" s="4"/>
      <c r="X27" s="4"/>
      <c r="Y27" s="4"/>
      <c r="Z27" s="4"/>
      <c r="AA27" s="2"/>
    </row>
    <row r="28" spans="2:27" ht="6" customHeight="1" x14ac:dyDescent="0.25">
      <c r="B28" s="46"/>
      <c r="C28" s="47"/>
      <c r="D28" s="47"/>
      <c r="E28" s="47"/>
      <c r="F28" s="47"/>
      <c r="G28" s="56"/>
      <c r="H28" s="687"/>
      <c r="I28" s="687"/>
      <c r="J28" s="687"/>
      <c r="K28" s="687"/>
      <c r="L28" s="687"/>
      <c r="M28" s="687"/>
      <c r="N28" s="56"/>
      <c r="O28" s="395"/>
      <c r="P28" s="2"/>
      <c r="Q28" s="390"/>
      <c r="R28" s="55"/>
      <c r="S28" s="55"/>
      <c r="T28" s="391"/>
      <c r="U28" s="2"/>
      <c r="V28" s="4"/>
      <c r="W28" s="4"/>
      <c r="X28" s="4"/>
      <c r="Y28" s="4"/>
      <c r="Z28" s="4"/>
      <c r="AA28" s="2"/>
    </row>
    <row r="29" spans="2:27" ht="18" customHeight="1" x14ac:dyDescent="0.25">
      <c r="B29" s="46"/>
      <c r="C29" s="47"/>
      <c r="D29" s="47"/>
      <c r="E29" s="47"/>
      <c r="F29" s="47"/>
      <c r="G29" s="55"/>
      <c r="H29" s="687" t="s">
        <v>227</v>
      </c>
      <c r="I29" s="687"/>
      <c r="J29" s="687"/>
      <c r="K29" s="687"/>
      <c r="L29" s="687"/>
      <c r="M29" s="687"/>
      <c r="N29" s="55"/>
      <c r="O29" s="391"/>
      <c r="P29" s="2"/>
      <c r="Q29" s="390"/>
      <c r="R29" s="55"/>
      <c r="S29" s="55"/>
      <c r="T29" s="391"/>
      <c r="U29" s="2"/>
      <c r="V29" s="4"/>
      <c r="W29" s="4"/>
      <c r="X29" s="4"/>
      <c r="Y29" s="4"/>
      <c r="Z29" s="4"/>
      <c r="AA29" s="2"/>
    </row>
    <row r="30" spans="2:27" ht="6" customHeight="1" x14ac:dyDescent="0.25">
      <c r="B30" s="46"/>
      <c r="C30" s="47"/>
      <c r="D30" s="47"/>
      <c r="E30" s="47"/>
      <c r="F30" s="47"/>
      <c r="G30" s="55"/>
      <c r="H30" s="687"/>
      <c r="I30" s="687"/>
      <c r="J30" s="687"/>
      <c r="K30" s="687"/>
      <c r="L30" s="687"/>
      <c r="M30" s="687"/>
      <c r="N30" s="56"/>
      <c r="O30" s="395"/>
      <c r="P30" s="2"/>
      <c r="Q30" s="392"/>
      <c r="R30" s="393"/>
      <c r="S30" s="393"/>
      <c r="T30" s="394"/>
      <c r="U30" s="2"/>
      <c r="V30" s="4"/>
      <c r="W30" s="4"/>
      <c r="X30" s="4"/>
      <c r="Y30" s="4"/>
      <c r="Z30" s="4"/>
      <c r="AA30" s="2"/>
    </row>
    <row r="31" spans="2:27" ht="18" customHeight="1" x14ac:dyDescent="0.25">
      <c r="B31" s="46"/>
      <c r="C31" s="47"/>
      <c r="D31" s="47"/>
      <c r="E31" s="47"/>
      <c r="F31" s="47"/>
      <c r="G31" s="55"/>
      <c r="H31" s="687" t="s">
        <v>234</v>
      </c>
      <c r="I31" s="687"/>
      <c r="J31" s="687"/>
      <c r="K31" s="687"/>
      <c r="L31" s="687"/>
      <c r="M31" s="687"/>
      <c r="N31" s="55"/>
      <c r="O31" s="391"/>
      <c r="P31" s="2"/>
      <c r="U31" s="2"/>
      <c r="V31" s="4"/>
      <c r="W31" s="4"/>
      <c r="X31" s="4"/>
      <c r="Y31" s="4"/>
      <c r="Z31" s="4"/>
      <c r="AA31" s="2"/>
    </row>
    <row r="32" spans="2:27" ht="6" customHeight="1" x14ac:dyDescent="0.25">
      <c r="B32" s="46"/>
      <c r="C32" s="47"/>
      <c r="D32" s="47"/>
      <c r="E32" s="47"/>
      <c r="F32" s="47"/>
      <c r="G32" s="56"/>
      <c r="H32" s="687"/>
      <c r="I32" s="687"/>
      <c r="J32" s="687"/>
      <c r="K32" s="687"/>
      <c r="L32" s="687"/>
      <c r="M32" s="687"/>
      <c r="N32" s="56"/>
      <c r="O32" s="395"/>
      <c r="U32" s="2"/>
      <c r="V32" s="4"/>
      <c r="W32" s="4"/>
      <c r="X32" s="4"/>
      <c r="Y32" s="4"/>
      <c r="Z32" s="4"/>
      <c r="AA32" s="2"/>
    </row>
    <row r="33" spans="2:27" ht="18" customHeight="1" x14ac:dyDescent="0.25">
      <c r="B33" s="46"/>
      <c r="C33" s="47"/>
      <c r="D33" s="47"/>
      <c r="E33" s="47"/>
      <c r="F33" s="47"/>
      <c r="G33" s="55"/>
      <c r="H33" s="687" t="s">
        <v>235</v>
      </c>
      <c r="I33" s="687"/>
      <c r="J33" s="687"/>
      <c r="K33" s="687"/>
      <c r="L33" s="687"/>
      <c r="M33" s="687"/>
      <c r="N33" s="55"/>
      <c r="O33" s="391"/>
      <c r="U33" s="2"/>
      <c r="V33" s="4"/>
      <c r="W33" s="4"/>
      <c r="X33" s="4"/>
      <c r="Y33" s="4"/>
      <c r="Z33" s="4"/>
      <c r="AA33" s="2"/>
    </row>
    <row r="34" spans="2:27" ht="6" customHeight="1" x14ac:dyDescent="0.25">
      <c r="B34" s="46"/>
      <c r="C34" s="47"/>
      <c r="D34" s="47"/>
      <c r="E34" s="47"/>
      <c r="F34" s="47"/>
      <c r="G34" s="56"/>
      <c r="H34" s="687"/>
      <c r="I34" s="687"/>
      <c r="J34" s="687"/>
      <c r="K34" s="687"/>
      <c r="L34" s="687"/>
      <c r="M34" s="687"/>
      <c r="N34" s="56"/>
      <c r="O34" s="395"/>
      <c r="U34" s="2"/>
      <c r="V34" s="4"/>
      <c r="W34" s="4"/>
      <c r="X34" s="4"/>
      <c r="Y34" s="4"/>
      <c r="Z34" s="4"/>
      <c r="AA34" s="2"/>
    </row>
    <row r="35" spans="2:27" ht="18" customHeight="1" x14ac:dyDescent="0.25">
      <c r="B35" s="46"/>
      <c r="C35" s="47"/>
      <c r="D35" s="47"/>
      <c r="E35" s="47"/>
      <c r="F35" s="47"/>
      <c r="G35" s="55"/>
      <c r="H35" s="687" t="s">
        <v>228</v>
      </c>
      <c r="I35" s="687"/>
      <c r="J35" s="687"/>
      <c r="K35" s="687"/>
      <c r="L35" s="687"/>
      <c r="M35" s="687"/>
      <c r="N35" s="55"/>
      <c r="O35" s="391"/>
      <c r="Q35" s="387"/>
      <c r="R35" s="388"/>
      <c r="S35" s="388"/>
      <c r="T35" s="389"/>
      <c r="U35" s="2"/>
      <c r="V35" s="4"/>
      <c r="W35" s="4"/>
      <c r="X35" s="4"/>
      <c r="Y35" s="4"/>
      <c r="Z35" s="4"/>
      <c r="AA35" s="2"/>
    </row>
    <row r="36" spans="2:27" ht="6" customHeight="1" x14ac:dyDescent="0.25">
      <c r="B36" s="46"/>
      <c r="C36" s="47"/>
      <c r="D36" s="47"/>
      <c r="E36" s="47"/>
      <c r="F36" s="47"/>
      <c r="G36" s="56"/>
      <c r="H36" s="687"/>
      <c r="I36" s="687"/>
      <c r="J36" s="687"/>
      <c r="K36" s="687"/>
      <c r="L36" s="687"/>
      <c r="M36" s="687"/>
      <c r="N36" s="56"/>
      <c r="O36" s="395"/>
      <c r="Q36" s="390"/>
      <c r="R36" s="55"/>
      <c r="S36" s="55"/>
      <c r="T36" s="391"/>
      <c r="U36" s="2"/>
      <c r="V36" s="4"/>
      <c r="W36" s="4"/>
      <c r="X36" s="4"/>
      <c r="Y36" s="4"/>
      <c r="Z36" s="4"/>
      <c r="AA36" s="2"/>
    </row>
    <row r="37" spans="2:27" ht="18" customHeight="1" x14ac:dyDescent="0.25">
      <c r="B37" s="46"/>
      <c r="C37" s="47"/>
      <c r="D37" s="47"/>
      <c r="E37" s="47"/>
      <c r="F37" s="47"/>
      <c r="G37" s="55"/>
      <c r="H37" s="687" t="s">
        <v>229</v>
      </c>
      <c r="I37" s="687"/>
      <c r="J37" s="687"/>
      <c r="K37" s="687"/>
      <c r="L37" s="687"/>
      <c r="M37" s="687"/>
      <c r="N37" s="55"/>
      <c r="O37" s="391"/>
      <c r="Q37" s="390"/>
      <c r="R37" s="55"/>
      <c r="S37" s="55"/>
      <c r="T37" s="391"/>
      <c r="U37" s="2"/>
      <c r="V37" s="4"/>
      <c r="W37" s="4"/>
      <c r="X37" s="4"/>
      <c r="Y37" s="4"/>
      <c r="Z37" s="4"/>
      <c r="AA37" s="2"/>
    </row>
    <row r="38" spans="2:27" ht="6" customHeight="1" x14ac:dyDescent="0.25">
      <c r="B38" s="46"/>
      <c r="C38" s="47"/>
      <c r="D38" s="47"/>
      <c r="E38" s="47"/>
      <c r="F38" s="47"/>
      <c r="G38" s="56"/>
      <c r="H38" s="687"/>
      <c r="I38" s="687"/>
      <c r="J38" s="687"/>
      <c r="K38" s="687"/>
      <c r="L38" s="687"/>
      <c r="M38" s="687"/>
      <c r="N38" s="56"/>
      <c r="O38" s="395"/>
      <c r="Q38" s="390"/>
      <c r="R38" s="55"/>
      <c r="S38" s="55"/>
      <c r="T38" s="391"/>
      <c r="U38" s="2"/>
      <c r="V38" s="4"/>
      <c r="W38" s="4"/>
      <c r="X38" s="4"/>
      <c r="Y38" s="4"/>
      <c r="Z38" s="4"/>
      <c r="AA38" s="2"/>
    </row>
    <row r="39" spans="2:27" ht="18" customHeight="1" x14ac:dyDescent="0.25">
      <c r="B39" s="46"/>
      <c r="C39" s="47"/>
      <c r="D39" s="47"/>
      <c r="E39" s="47"/>
      <c r="F39" s="47"/>
      <c r="G39" s="55"/>
      <c r="H39" s="687" t="s">
        <v>230</v>
      </c>
      <c r="I39" s="687"/>
      <c r="J39" s="687"/>
      <c r="K39" s="687"/>
      <c r="L39" s="687"/>
      <c r="M39" s="687"/>
      <c r="N39" s="55"/>
      <c r="O39" s="391"/>
      <c r="P39" s="2"/>
      <c r="Q39" s="390"/>
      <c r="R39" s="55"/>
      <c r="S39" s="55"/>
      <c r="T39" s="391"/>
      <c r="U39" s="2"/>
      <c r="V39" s="386"/>
      <c r="W39" s="4"/>
      <c r="X39" s="4"/>
      <c r="Y39" s="4"/>
      <c r="Z39" s="4"/>
      <c r="AA39" s="2"/>
    </row>
    <row r="40" spans="2:27" ht="6" customHeight="1" x14ac:dyDescent="0.25">
      <c r="B40" s="46"/>
      <c r="C40" s="47"/>
      <c r="D40" s="47"/>
      <c r="E40" s="47"/>
      <c r="F40" s="47"/>
      <c r="G40" s="56"/>
      <c r="H40" s="687"/>
      <c r="I40" s="687"/>
      <c r="J40" s="687"/>
      <c r="K40" s="687"/>
      <c r="L40" s="687"/>
      <c r="M40" s="687"/>
      <c r="N40" s="56"/>
      <c r="O40" s="395"/>
      <c r="P40" s="2"/>
      <c r="Q40" s="390"/>
      <c r="R40" s="55"/>
      <c r="S40" s="55"/>
      <c r="T40" s="391"/>
      <c r="U40" s="2"/>
      <c r="V40" s="4"/>
      <c r="W40" s="4"/>
      <c r="X40" s="4"/>
      <c r="Y40" s="4"/>
      <c r="Z40" s="4"/>
      <c r="AA40" s="2"/>
    </row>
    <row r="41" spans="2:27" ht="18" customHeight="1" x14ac:dyDescent="0.25">
      <c r="B41" s="46"/>
      <c r="C41" s="47"/>
      <c r="D41" s="47"/>
      <c r="E41" s="47"/>
      <c r="F41" s="47"/>
      <c r="G41" s="55"/>
      <c r="H41" s="687" t="s">
        <v>231</v>
      </c>
      <c r="I41" s="687"/>
      <c r="J41" s="687"/>
      <c r="K41" s="687"/>
      <c r="L41" s="687"/>
      <c r="M41" s="687"/>
      <c r="N41" s="55"/>
      <c r="O41" s="391"/>
      <c r="P41" s="2"/>
      <c r="Q41" s="390"/>
      <c r="R41" s="55"/>
      <c r="S41" s="55"/>
      <c r="T41" s="391"/>
      <c r="U41" s="2"/>
      <c r="V41" s="2"/>
      <c r="W41" s="2"/>
      <c r="X41" s="2"/>
      <c r="Y41" s="2"/>
      <c r="Z41" s="2"/>
      <c r="AA41" s="2"/>
    </row>
    <row r="42" spans="2:27" ht="6" customHeight="1" x14ac:dyDescent="0.25">
      <c r="B42" s="46"/>
      <c r="C42" s="47"/>
      <c r="D42" s="47"/>
      <c r="E42" s="47"/>
      <c r="F42" s="47"/>
      <c r="G42" s="56"/>
      <c r="H42" s="687"/>
      <c r="I42" s="687"/>
      <c r="J42" s="687"/>
      <c r="K42" s="687"/>
      <c r="L42" s="687"/>
      <c r="M42" s="687"/>
      <c r="N42" s="56"/>
      <c r="O42" s="395"/>
      <c r="P42" s="2"/>
      <c r="Q42" s="390"/>
      <c r="R42" s="55"/>
      <c r="S42" s="55"/>
      <c r="T42" s="391"/>
    </row>
    <row r="43" spans="2:27" ht="18" customHeight="1" x14ac:dyDescent="0.25">
      <c r="B43" s="46"/>
      <c r="C43" s="47"/>
      <c r="D43" s="47"/>
      <c r="E43" s="47"/>
      <c r="F43" s="47"/>
      <c r="G43" s="55"/>
      <c r="H43" s="687" t="s">
        <v>232</v>
      </c>
      <c r="I43" s="687"/>
      <c r="J43" s="687"/>
      <c r="K43" s="687"/>
      <c r="L43" s="687"/>
      <c r="M43" s="687"/>
      <c r="N43" s="55"/>
      <c r="O43" s="391"/>
      <c r="P43" s="2"/>
      <c r="Q43" s="390"/>
      <c r="R43" s="55"/>
      <c r="S43" s="55"/>
      <c r="T43" s="391"/>
    </row>
    <row r="44" spans="2:27" ht="6" customHeight="1" x14ac:dyDescent="0.25">
      <c r="B44" s="46"/>
      <c r="C44" s="47"/>
      <c r="D44" s="47"/>
      <c r="E44" s="47"/>
      <c r="F44" s="47"/>
      <c r="G44" s="56"/>
      <c r="H44" s="687"/>
      <c r="I44" s="687"/>
      <c r="J44" s="687"/>
      <c r="K44" s="687"/>
      <c r="L44" s="687"/>
      <c r="M44" s="687"/>
      <c r="N44" s="56"/>
      <c r="O44" s="395"/>
      <c r="P44" s="2"/>
      <c r="Q44" s="390"/>
      <c r="R44" s="55"/>
      <c r="S44" s="55"/>
      <c r="T44" s="391"/>
    </row>
    <row r="45" spans="2:27" ht="18" customHeight="1" x14ac:dyDescent="0.25">
      <c r="B45" s="46"/>
      <c r="C45" s="47"/>
      <c r="D45" s="47"/>
      <c r="E45" s="47"/>
      <c r="F45" s="47"/>
      <c r="G45" s="55"/>
      <c r="H45" s="687" t="s">
        <v>233</v>
      </c>
      <c r="I45" s="687"/>
      <c r="J45" s="687"/>
      <c r="K45" s="687"/>
      <c r="L45" s="687"/>
      <c r="M45" s="687"/>
      <c r="N45" s="55"/>
      <c r="O45" s="391"/>
      <c r="P45" s="2"/>
      <c r="Q45" s="390"/>
      <c r="R45" s="55"/>
      <c r="S45" s="55"/>
      <c r="T45" s="391"/>
    </row>
    <row r="46" spans="2:27" ht="6" customHeight="1" x14ac:dyDescent="0.25">
      <c r="B46" s="49"/>
      <c r="C46" s="50"/>
      <c r="D46" s="50"/>
      <c r="E46" s="50"/>
      <c r="F46" s="50"/>
      <c r="G46" s="396"/>
      <c r="H46" s="396"/>
      <c r="I46" s="396"/>
      <c r="J46" s="396"/>
      <c r="K46" s="396"/>
      <c r="L46" s="396"/>
      <c r="M46" s="396"/>
      <c r="N46" s="396"/>
      <c r="O46" s="397"/>
      <c r="Q46" s="392"/>
      <c r="R46" s="393"/>
      <c r="S46" s="393"/>
      <c r="T46" s="394"/>
    </row>
    <row r="47" spans="2:27" x14ac:dyDescent="0.25">
      <c r="B47" s="1"/>
      <c r="C47" s="1"/>
      <c r="D47" s="1"/>
      <c r="E47" s="1"/>
      <c r="F47" s="1"/>
      <c r="G47" s="1"/>
      <c r="H47" s="1"/>
      <c r="I47" s="1"/>
      <c r="J47" s="1"/>
      <c r="K47" s="1"/>
      <c r="L47" s="1"/>
      <c r="M47" s="1"/>
    </row>
    <row r="48" spans="2:27" x14ac:dyDescent="0.25">
      <c r="B48" s="386"/>
      <c r="C48" s="1"/>
      <c r="D48" s="1"/>
      <c r="E48" s="1"/>
      <c r="F48" s="1"/>
      <c r="G48" s="1"/>
      <c r="H48" s="1"/>
      <c r="I48" s="1"/>
      <c r="J48" s="1"/>
      <c r="K48" s="1"/>
      <c r="L48" s="1"/>
      <c r="M48" s="1"/>
      <c r="N48" s="1"/>
      <c r="O48" s="1"/>
      <c r="P48" s="1"/>
      <c r="Q48" s="1"/>
      <c r="R48" s="1"/>
      <c r="S48" s="1"/>
    </row>
  </sheetData>
  <sheetProtection sheet="1" scenarios="1"/>
  <dataValidations disablePrompts="1" count="1">
    <dataValidation type="date" allowBlank="1" showInputMessage="1" showErrorMessage="1" errorTitle="SHRP2 R09 - Input Warning!" error="Please enter a valid date in the format of mm/dd/yyyy." sqref="M14:O14">
      <formula1>42005</formula1>
      <formula2>54789</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10" r:id="rId4">
          <objectPr defaultSize="0" autoPict="0" r:id="rId5">
            <anchor moveWithCells="1">
              <from>
                <xdr:col>0</xdr:col>
                <xdr:colOff>123825</xdr:colOff>
                <xdr:row>2</xdr:row>
                <xdr:rowOff>95250</xdr:rowOff>
              </from>
              <to>
                <xdr:col>1</xdr:col>
                <xdr:colOff>57150</xdr:colOff>
                <xdr:row>6</xdr:row>
                <xdr:rowOff>0</xdr:rowOff>
              </to>
            </anchor>
          </objectPr>
        </oleObject>
      </mc:Choice>
      <mc:Fallback>
        <oleObject progId="AcroExch.Document.11" dvAspect="DVASPECT_ICON" shapeId="20510" r:id="rId4"/>
      </mc:Fallback>
    </mc:AlternateContent>
  </oleObjects>
  <mc:AlternateContent xmlns:mc="http://schemas.openxmlformats.org/markup-compatibility/2006">
    <mc:Choice Requires="x14">
      <controls>
        <mc:AlternateContent xmlns:mc="http://schemas.openxmlformats.org/markup-compatibility/2006">
          <mc:Choice Requires="x14">
            <control shapeId="20481" r:id="rId6" name="STEP1ProjectInfo">
              <controlPr defaultSize="0" autoFill="0" autoPict="0" macro="[0]!ButtonControl1">
                <anchor moveWithCells="1">
                  <from>
                    <xdr:col>1</xdr:col>
                    <xdr:colOff>104775</xdr:colOff>
                    <xdr:row>22</xdr:row>
                    <xdr:rowOff>38100</xdr:rowOff>
                  </from>
                  <to>
                    <xdr:col>3</xdr:col>
                    <xdr:colOff>209550</xdr:colOff>
                    <xdr:row>23</xdr:row>
                    <xdr:rowOff>19050</xdr:rowOff>
                  </to>
                </anchor>
              </controlPr>
            </control>
          </mc:Choice>
        </mc:AlternateContent>
        <mc:AlternateContent xmlns:mc="http://schemas.openxmlformats.org/markup-compatibility/2006">
          <mc:Choice Requires="x14">
            <control shapeId="20482" r:id="rId7" name="STEP2Risk">
              <controlPr defaultSize="0" autoFill="0" autoPict="0" macro="[0]!ButtonControl2">
                <anchor moveWithCells="1">
                  <from>
                    <xdr:col>1</xdr:col>
                    <xdr:colOff>104775</xdr:colOff>
                    <xdr:row>24</xdr:row>
                    <xdr:rowOff>28575</xdr:rowOff>
                  </from>
                  <to>
                    <xdr:col>3</xdr:col>
                    <xdr:colOff>209550</xdr:colOff>
                    <xdr:row>25</xdr:row>
                    <xdr:rowOff>0</xdr:rowOff>
                  </to>
                </anchor>
              </controlPr>
            </control>
          </mc:Choice>
        </mc:AlternateContent>
        <mc:AlternateContent xmlns:mc="http://schemas.openxmlformats.org/markup-compatibility/2006">
          <mc:Choice Requires="x14">
            <control shapeId="20483" r:id="rId8" name="STEP3RatingScale">
              <controlPr defaultSize="0" autoFill="0" autoPict="0" macro="[0]!ButtonControl3">
                <anchor moveWithCells="1">
                  <from>
                    <xdr:col>1</xdr:col>
                    <xdr:colOff>104775</xdr:colOff>
                    <xdr:row>26</xdr:row>
                    <xdr:rowOff>28575</xdr:rowOff>
                  </from>
                  <to>
                    <xdr:col>3</xdr:col>
                    <xdr:colOff>209550</xdr:colOff>
                    <xdr:row>27</xdr:row>
                    <xdr:rowOff>0</xdr:rowOff>
                  </to>
                </anchor>
              </controlPr>
            </control>
          </mc:Choice>
        </mc:AlternateContent>
        <mc:AlternateContent xmlns:mc="http://schemas.openxmlformats.org/markup-compatibility/2006">
          <mc:Choice Requires="x14">
            <control shapeId="20484" r:id="rId9" name="Button 4">
              <controlPr defaultSize="0" autoFill="0" autoPict="0" macro="[0]!ButtonControl4">
                <anchor moveWithCells="1">
                  <from>
                    <xdr:col>1</xdr:col>
                    <xdr:colOff>104775</xdr:colOff>
                    <xdr:row>28</xdr:row>
                    <xdr:rowOff>28575</xdr:rowOff>
                  </from>
                  <to>
                    <xdr:col>3</xdr:col>
                    <xdr:colOff>209550</xdr:colOff>
                    <xdr:row>29</xdr:row>
                    <xdr:rowOff>0</xdr:rowOff>
                  </to>
                </anchor>
              </controlPr>
            </control>
          </mc:Choice>
        </mc:AlternateContent>
        <mc:AlternateContent xmlns:mc="http://schemas.openxmlformats.org/markup-compatibility/2006">
          <mc:Choice Requires="x14">
            <control shapeId="20485" r:id="rId10" name="Button 5">
              <controlPr defaultSize="0" autoFill="0" autoPict="0" macro="[0]!ButtonControl5">
                <anchor moveWithCells="1">
                  <from>
                    <xdr:col>1</xdr:col>
                    <xdr:colOff>104775</xdr:colOff>
                    <xdr:row>30</xdr:row>
                    <xdr:rowOff>28575</xdr:rowOff>
                  </from>
                  <to>
                    <xdr:col>3</xdr:col>
                    <xdr:colOff>209550</xdr:colOff>
                    <xdr:row>31</xdr:row>
                    <xdr:rowOff>0</xdr:rowOff>
                  </to>
                </anchor>
              </controlPr>
            </control>
          </mc:Choice>
        </mc:AlternateContent>
        <mc:AlternateContent xmlns:mc="http://schemas.openxmlformats.org/markup-compatibility/2006">
          <mc:Choice Requires="x14">
            <control shapeId="20486" r:id="rId11" name="Button 6">
              <controlPr defaultSize="0" autoFill="0" autoPict="0" macro="[0]!ButtonControl6">
                <anchor moveWithCells="1">
                  <from>
                    <xdr:col>1</xdr:col>
                    <xdr:colOff>104775</xdr:colOff>
                    <xdr:row>32</xdr:row>
                    <xdr:rowOff>28575</xdr:rowOff>
                  </from>
                  <to>
                    <xdr:col>3</xdr:col>
                    <xdr:colOff>209550</xdr:colOff>
                    <xdr:row>33</xdr:row>
                    <xdr:rowOff>0</xdr:rowOff>
                  </to>
                </anchor>
              </controlPr>
            </control>
          </mc:Choice>
        </mc:AlternateContent>
        <mc:AlternateContent xmlns:mc="http://schemas.openxmlformats.org/markup-compatibility/2006">
          <mc:Choice Requires="x14">
            <control shapeId="20487" r:id="rId12" name="Button 7">
              <controlPr defaultSize="0" autoFill="0" autoPict="0" macro="[0]!ButtonControl7">
                <anchor moveWithCells="1">
                  <from>
                    <xdr:col>1</xdr:col>
                    <xdr:colOff>104775</xdr:colOff>
                    <xdr:row>34</xdr:row>
                    <xdr:rowOff>28575</xdr:rowOff>
                  </from>
                  <to>
                    <xdr:col>3</xdr:col>
                    <xdr:colOff>209550</xdr:colOff>
                    <xdr:row>35</xdr:row>
                    <xdr:rowOff>0</xdr:rowOff>
                  </to>
                </anchor>
              </controlPr>
            </control>
          </mc:Choice>
        </mc:AlternateContent>
        <mc:AlternateContent xmlns:mc="http://schemas.openxmlformats.org/markup-compatibility/2006">
          <mc:Choice Requires="x14">
            <control shapeId="20488" r:id="rId13" name="Button 8">
              <controlPr defaultSize="0" autoFill="0" autoPict="0" macro="[0]!ButtonControl8">
                <anchor moveWithCells="1">
                  <from>
                    <xdr:col>1</xdr:col>
                    <xdr:colOff>104775</xdr:colOff>
                    <xdr:row>36</xdr:row>
                    <xdr:rowOff>28575</xdr:rowOff>
                  </from>
                  <to>
                    <xdr:col>3</xdr:col>
                    <xdr:colOff>209550</xdr:colOff>
                    <xdr:row>37</xdr:row>
                    <xdr:rowOff>0</xdr:rowOff>
                  </to>
                </anchor>
              </controlPr>
            </control>
          </mc:Choice>
        </mc:AlternateContent>
        <mc:AlternateContent xmlns:mc="http://schemas.openxmlformats.org/markup-compatibility/2006">
          <mc:Choice Requires="x14">
            <control shapeId="20489" r:id="rId14" name="Button 9">
              <controlPr defaultSize="0" autoFill="0" autoPict="0" macro="[0]!ButtonControl9">
                <anchor moveWithCells="1">
                  <from>
                    <xdr:col>1</xdr:col>
                    <xdr:colOff>104775</xdr:colOff>
                    <xdr:row>38</xdr:row>
                    <xdr:rowOff>28575</xdr:rowOff>
                  </from>
                  <to>
                    <xdr:col>3</xdr:col>
                    <xdr:colOff>209550</xdr:colOff>
                    <xdr:row>39</xdr:row>
                    <xdr:rowOff>0</xdr:rowOff>
                  </to>
                </anchor>
              </controlPr>
            </control>
          </mc:Choice>
        </mc:AlternateContent>
        <mc:AlternateContent xmlns:mc="http://schemas.openxmlformats.org/markup-compatibility/2006">
          <mc:Choice Requires="x14">
            <control shapeId="20490" r:id="rId15" name="Button 10">
              <controlPr defaultSize="0" autoFill="0" autoPict="0" macro="[0]!ButtonControl10">
                <anchor moveWithCells="1">
                  <from>
                    <xdr:col>1</xdr:col>
                    <xdr:colOff>104775</xdr:colOff>
                    <xdr:row>40</xdr:row>
                    <xdr:rowOff>28575</xdr:rowOff>
                  </from>
                  <to>
                    <xdr:col>3</xdr:col>
                    <xdr:colOff>209550</xdr:colOff>
                    <xdr:row>41</xdr:row>
                    <xdr:rowOff>0</xdr:rowOff>
                  </to>
                </anchor>
              </controlPr>
            </control>
          </mc:Choice>
        </mc:AlternateContent>
        <mc:AlternateContent xmlns:mc="http://schemas.openxmlformats.org/markup-compatibility/2006">
          <mc:Choice Requires="x14">
            <control shapeId="20493" r:id="rId16" name="Button 13">
              <controlPr defaultSize="0" autoFill="0" autoPict="0" macro="[0]!ButtonControl11">
                <anchor moveWithCells="1">
                  <from>
                    <xdr:col>1</xdr:col>
                    <xdr:colOff>104775</xdr:colOff>
                    <xdr:row>42</xdr:row>
                    <xdr:rowOff>28575</xdr:rowOff>
                  </from>
                  <to>
                    <xdr:col>3</xdr:col>
                    <xdr:colOff>209550</xdr:colOff>
                    <xdr:row>43</xdr:row>
                    <xdr:rowOff>0</xdr:rowOff>
                  </to>
                </anchor>
              </controlPr>
            </control>
          </mc:Choice>
        </mc:AlternateContent>
        <mc:AlternateContent xmlns:mc="http://schemas.openxmlformats.org/markup-compatibility/2006">
          <mc:Choice Requires="x14">
            <control shapeId="20494" r:id="rId17" name="Button 14">
              <controlPr defaultSize="0" autoFill="0" autoPict="0" macro="[0]!ButtonControl12">
                <anchor moveWithCells="1">
                  <from>
                    <xdr:col>1</xdr:col>
                    <xdr:colOff>104775</xdr:colOff>
                    <xdr:row>44</xdr:row>
                    <xdr:rowOff>28575</xdr:rowOff>
                  </from>
                  <to>
                    <xdr:col>3</xdr:col>
                    <xdr:colOff>209550</xdr:colOff>
                    <xdr:row>45</xdr:row>
                    <xdr:rowOff>0</xdr:rowOff>
                  </to>
                </anchor>
              </controlPr>
            </control>
          </mc:Choice>
        </mc:AlternateContent>
        <mc:AlternateContent xmlns:mc="http://schemas.openxmlformats.org/markup-compatibility/2006">
          <mc:Choice Requires="x14">
            <control shapeId="20495" r:id="rId18" name="Button 15">
              <controlPr defaultSize="0" autoFill="0" autoPict="0" macro="[0]!ButtonControl13">
                <anchor moveWithCells="1">
                  <from>
                    <xdr:col>16</xdr:col>
                    <xdr:colOff>466725</xdr:colOff>
                    <xdr:row>34</xdr:row>
                    <xdr:rowOff>209550</xdr:rowOff>
                  </from>
                  <to>
                    <xdr:col>19</xdr:col>
                    <xdr:colOff>133350</xdr:colOff>
                    <xdr:row>38</xdr:row>
                    <xdr:rowOff>19050</xdr:rowOff>
                  </to>
                </anchor>
              </controlPr>
            </control>
          </mc:Choice>
        </mc:AlternateContent>
        <mc:AlternateContent xmlns:mc="http://schemas.openxmlformats.org/markup-compatibility/2006">
          <mc:Choice Requires="x14">
            <control shapeId="20497" r:id="rId19" name="Button 17">
              <controlPr defaultSize="0" autoFill="0" autoPict="0" macro="[0]!Home_ProjectReset">
                <anchor moveWithCells="1">
                  <from>
                    <xdr:col>16</xdr:col>
                    <xdr:colOff>447675</xdr:colOff>
                    <xdr:row>19</xdr:row>
                    <xdr:rowOff>428625</xdr:rowOff>
                  </from>
                  <to>
                    <xdr:col>19</xdr:col>
                    <xdr:colOff>133350</xdr:colOff>
                    <xdr:row>22</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S978"/>
  <sheetViews>
    <sheetView showGridLines="0" zoomScale="70" zoomScaleNormal="70" workbookViewId="0">
      <pane xSplit="2" ySplit="8" topLeftCell="C9" activePane="bottomRight" state="frozen"/>
      <selection pane="topRight"/>
      <selection pane="bottomLeft"/>
      <selection pane="bottomRight"/>
    </sheetView>
  </sheetViews>
  <sheetFormatPr defaultColWidth="9.140625" defaultRowHeight="14.25" x14ac:dyDescent="0.2"/>
  <cols>
    <col min="1" max="1" width="29.28515625" style="129" bestFit="1" customWidth="1"/>
    <col min="2" max="2" width="43.7109375" style="130" customWidth="1"/>
    <col min="3" max="3" width="14.5703125" style="129" customWidth="1"/>
    <col min="4" max="4" width="15.5703125" style="131" customWidth="1"/>
    <col min="5" max="5" width="16.28515625" style="129" customWidth="1"/>
    <col min="6" max="6" width="15.5703125" style="131" customWidth="1"/>
    <col min="7" max="7" width="16.42578125" style="129" customWidth="1"/>
    <col min="8" max="8" width="15.5703125" style="131" customWidth="1"/>
    <col min="9" max="9" width="16.5703125" style="129" customWidth="1"/>
    <col min="10" max="10" width="14.5703125" style="129" customWidth="1"/>
    <col min="11" max="11" width="10.140625" style="129" customWidth="1"/>
    <col min="12" max="12" width="11" style="129" customWidth="1"/>
    <col min="13" max="13" width="12.7109375" style="129" customWidth="1"/>
    <col min="14" max="14" width="14.28515625" style="129" customWidth="1"/>
    <col min="15" max="16" width="13.7109375" style="129" customWidth="1"/>
    <col min="17" max="17" width="15.5703125" style="129" customWidth="1"/>
    <col min="18" max="18" width="19.85546875" style="129" customWidth="1"/>
    <col min="19" max="19" width="22.140625" style="132" customWidth="1"/>
    <col min="20" max="27" width="12.28515625" style="129" hidden="1" customWidth="1"/>
    <col min="28" max="28" width="14.42578125" style="129" hidden="1" customWidth="1"/>
    <col min="29" max="35" width="12.28515625" style="129" hidden="1" customWidth="1"/>
    <col min="36" max="37" width="9.140625" style="129" customWidth="1"/>
    <col min="38" max="38" width="11.28515625" style="129" customWidth="1"/>
    <col min="39" max="16384" width="9.140625" style="129"/>
  </cols>
  <sheetData>
    <row r="1" spans="1:45" ht="35.25" x14ac:dyDescent="0.5">
      <c r="A1" s="652"/>
      <c r="B1" s="652"/>
      <c r="C1" s="652"/>
      <c r="D1" s="652"/>
      <c r="E1" s="652"/>
      <c r="F1" s="652" t="s">
        <v>259</v>
      </c>
      <c r="G1" s="652"/>
      <c r="H1" s="652"/>
      <c r="I1" s="652"/>
      <c r="J1" s="652"/>
      <c r="K1" s="652"/>
      <c r="L1" s="652"/>
      <c r="M1" s="652"/>
      <c r="N1" s="677"/>
      <c r="O1" s="677"/>
      <c r="P1" s="677"/>
      <c r="Q1" s="677"/>
      <c r="R1" s="677"/>
      <c r="S1" s="652"/>
      <c r="T1" s="162"/>
      <c r="U1" s="162"/>
      <c r="V1" s="162"/>
      <c r="W1" s="162"/>
      <c r="X1" s="162"/>
      <c r="Y1" s="162"/>
      <c r="Z1" s="162"/>
      <c r="AA1" s="162"/>
      <c r="AB1" s="162"/>
      <c r="AC1" s="162"/>
      <c r="AD1" s="162"/>
      <c r="AE1" s="162"/>
      <c r="AF1" s="162"/>
      <c r="AG1" s="162"/>
      <c r="AH1" s="162"/>
      <c r="AI1" s="162"/>
    </row>
    <row r="2" spans="1:45" ht="33.75" x14ac:dyDescent="0.5">
      <c r="A2" s="653" t="s">
        <v>256</v>
      </c>
      <c r="B2" s="654"/>
      <c r="C2" s="654"/>
      <c r="D2" s="654"/>
      <c r="E2" s="654"/>
      <c r="F2" s="654" t="s">
        <v>267</v>
      </c>
      <c r="G2" s="654"/>
      <c r="H2" s="654"/>
      <c r="I2" s="654"/>
      <c r="J2" s="654"/>
      <c r="K2" s="654"/>
      <c r="L2" s="654"/>
      <c r="M2" s="654"/>
      <c r="N2" s="678"/>
      <c r="O2" s="678"/>
      <c r="P2" s="678"/>
      <c r="Q2" s="678"/>
      <c r="R2" s="678"/>
      <c r="S2" s="654"/>
      <c r="T2" s="163"/>
      <c r="U2" s="163"/>
      <c r="V2" s="163"/>
      <c r="W2" s="163"/>
      <c r="X2" s="163"/>
      <c r="Y2" s="163"/>
      <c r="Z2" s="163"/>
      <c r="AA2" s="163"/>
      <c r="AB2" s="163"/>
      <c r="AC2" s="163"/>
      <c r="AD2" s="163"/>
      <c r="AE2" s="163"/>
      <c r="AF2" s="163"/>
      <c r="AG2" s="163"/>
      <c r="AH2" s="163"/>
      <c r="AI2" s="163"/>
    </row>
    <row r="3" spans="1:45" ht="20.100000000000001" customHeight="1" x14ac:dyDescent="0.2">
      <c r="U3" s="133"/>
      <c r="V3" s="133"/>
      <c r="W3" s="133"/>
      <c r="X3" s="133"/>
      <c r="Y3" s="133"/>
      <c r="Z3" s="133"/>
      <c r="AA3" s="133"/>
      <c r="AB3" s="133"/>
      <c r="AC3" s="133"/>
      <c r="AD3" s="133"/>
      <c r="AE3" s="133"/>
      <c r="AF3" s="133"/>
      <c r="AG3" s="133"/>
      <c r="AH3" s="133"/>
      <c r="AI3" s="133"/>
    </row>
    <row r="4" spans="1:45" ht="20.100000000000001" customHeight="1" x14ac:dyDescent="0.2"/>
    <row r="5" spans="1:45" ht="20.100000000000001" customHeight="1" x14ac:dyDescent="0.2"/>
    <row r="6" spans="1:45" ht="18" x14ac:dyDescent="0.2">
      <c r="A6" s="558" t="s">
        <v>325</v>
      </c>
      <c r="B6" s="559" t="s">
        <v>318</v>
      </c>
      <c r="C6" s="560"/>
      <c r="D6" s="561" t="s">
        <v>315</v>
      </c>
      <c r="E6" s="562"/>
      <c r="F6" s="563"/>
      <c r="G6" s="562"/>
      <c r="H6" s="564"/>
      <c r="I6" s="563"/>
      <c r="J6" s="563"/>
      <c r="K6" s="563"/>
      <c r="L6" s="563"/>
      <c r="M6" s="563" t="s">
        <v>316</v>
      </c>
      <c r="N6" s="563"/>
      <c r="O6" s="563"/>
      <c r="P6" s="565"/>
      <c r="Q6" s="566" t="s">
        <v>317</v>
      </c>
      <c r="R6" s="566"/>
      <c r="S6" s="565"/>
      <c r="T6" s="490"/>
      <c r="U6" s="485"/>
      <c r="V6" s="486"/>
      <c r="W6" s="486" t="s">
        <v>339</v>
      </c>
      <c r="X6" s="484"/>
      <c r="Y6" s="507"/>
      <c r="Z6" s="483"/>
      <c r="AA6" s="487" t="s">
        <v>327</v>
      </c>
      <c r="AB6" s="488"/>
      <c r="AC6" s="488"/>
      <c r="AD6" s="488"/>
      <c r="AE6" s="485"/>
      <c r="AF6" s="486"/>
      <c r="AG6" s="486" t="s">
        <v>340</v>
      </c>
      <c r="AH6" s="484"/>
      <c r="AI6" s="507"/>
    </row>
    <row r="7" spans="1:45" ht="36" x14ac:dyDescent="0.2">
      <c r="A7" s="567"/>
      <c r="B7" s="568"/>
      <c r="C7" s="569" t="s">
        <v>45</v>
      </c>
      <c r="D7" s="570"/>
      <c r="E7" s="571" t="s">
        <v>86</v>
      </c>
      <c r="F7" s="572"/>
      <c r="G7" s="571" t="s">
        <v>70</v>
      </c>
      <c r="H7" s="573"/>
      <c r="I7" s="574" t="s">
        <v>351</v>
      </c>
      <c r="J7" s="575" t="s">
        <v>349</v>
      </c>
      <c r="K7" s="576"/>
      <c r="L7" s="577"/>
      <c r="M7" s="578" t="s">
        <v>326</v>
      </c>
      <c r="N7" s="579"/>
      <c r="O7" s="579"/>
      <c r="P7" s="580"/>
      <c r="Q7" s="581"/>
      <c r="R7" s="581"/>
      <c r="S7" s="564"/>
      <c r="T7" s="490"/>
      <c r="U7" s="489"/>
      <c r="V7" s="489"/>
      <c r="W7" s="489"/>
      <c r="X7" s="489"/>
      <c r="Y7" s="508"/>
      <c r="Z7" s="506"/>
      <c r="AA7" s="491"/>
      <c r="AB7" s="491"/>
      <c r="AC7" s="491"/>
      <c r="AD7" s="492"/>
      <c r="AE7" s="489"/>
      <c r="AF7" s="489"/>
      <c r="AG7" s="489"/>
      <c r="AH7" s="489"/>
      <c r="AI7" s="508"/>
    </row>
    <row r="8" spans="1:45" ht="108" x14ac:dyDescent="0.2">
      <c r="A8" s="582"/>
      <c r="B8" s="583"/>
      <c r="C8" s="559" t="s">
        <v>250</v>
      </c>
      <c r="D8" s="579" t="s">
        <v>245</v>
      </c>
      <c r="E8" s="584" t="s">
        <v>203</v>
      </c>
      <c r="F8" s="584" t="s">
        <v>248</v>
      </c>
      <c r="G8" s="584" t="s">
        <v>249</v>
      </c>
      <c r="H8" s="580" t="s">
        <v>77</v>
      </c>
      <c r="I8" s="585" t="s">
        <v>350</v>
      </c>
      <c r="J8" s="586" t="s">
        <v>393</v>
      </c>
      <c r="K8" s="585" t="s">
        <v>201</v>
      </c>
      <c r="L8" s="584" t="s">
        <v>199</v>
      </c>
      <c r="M8" s="584" t="s">
        <v>204</v>
      </c>
      <c r="N8" s="584" t="s">
        <v>203</v>
      </c>
      <c r="O8" s="584" t="s">
        <v>202</v>
      </c>
      <c r="P8" s="587" t="s">
        <v>200</v>
      </c>
      <c r="Q8" s="588" t="s">
        <v>372</v>
      </c>
      <c r="R8" s="585" t="s">
        <v>116</v>
      </c>
      <c r="S8" s="589" t="s">
        <v>329</v>
      </c>
      <c r="T8" s="490"/>
      <c r="U8" s="493" t="s">
        <v>335</v>
      </c>
      <c r="V8" s="493" t="s">
        <v>336</v>
      </c>
      <c r="W8" s="493" t="s">
        <v>337</v>
      </c>
      <c r="X8" s="493" t="s">
        <v>338</v>
      </c>
      <c r="Y8" s="505" t="s">
        <v>282</v>
      </c>
      <c r="Z8" s="494" t="s">
        <v>168</v>
      </c>
      <c r="AA8" s="493" t="s">
        <v>171</v>
      </c>
      <c r="AB8" s="493" t="s">
        <v>172</v>
      </c>
      <c r="AC8" s="493" t="s">
        <v>173</v>
      </c>
      <c r="AD8" s="495" t="s">
        <v>328</v>
      </c>
      <c r="AE8" s="493" t="s">
        <v>335</v>
      </c>
      <c r="AF8" s="493" t="s">
        <v>336</v>
      </c>
      <c r="AG8" s="493" t="s">
        <v>337</v>
      </c>
      <c r="AH8" s="493" t="s">
        <v>338</v>
      </c>
      <c r="AI8" s="505" t="s">
        <v>282</v>
      </c>
    </row>
    <row r="9" spans="1:45" s="134" customFormat="1" ht="15" x14ac:dyDescent="0.25">
      <c r="A9"/>
      <c r="B9"/>
      <c r="C9"/>
      <c r="D9"/>
      <c r="E9"/>
      <c r="F9"/>
      <c r="G9"/>
      <c r="H9"/>
      <c r="I9"/>
      <c r="J9"/>
      <c r="K9"/>
      <c r="L9"/>
      <c r="M9"/>
      <c r="N9"/>
      <c r="O9"/>
      <c r="P9"/>
      <c r="Q9"/>
      <c r="R9"/>
      <c r="S9"/>
      <c r="T9"/>
      <c r="U9"/>
      <c r="V9"/>
      <c r="W9"/>
      <c r="X9"/>
      <c r="Y9"/>
      <c r="Z9"/>
      <c r="AA9"/>
      <c r="AB9"/>
      <c r="AC9"/>
      <c r="AD9"/>
      <c r="AE9"/>
      <c r="AF9"/>
      <c r="AG9"/>
      <c r="AH9"/>
      <c r="AI9"/>
    </row>
    <row r="10" spans="1:45" ht="15"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s="134"/>
    </row>
    <row r="11" spans="1:45" ht="31.5" x14ac:dyDescent="0.25">
      <c r="A11" s="825" t="s">
        <v>422</v>
      </c>
      <c r="B11" s="825" t="s">
        <v>423</v>
      </c>
      <c r="C11"/>
      <c r="D11"/>
      <c r="E11"/>
      <c r="F11"/>
      <c r="G11"/>
      <c r="H11"/>
      <c r="I11"/>
      <c r="J11"/>
      <c r="K11"/>
      <c r="L11"/>
      <c r="M11"/>
      <c r="N11"/>
      <c r="O11"/>
      <c r="P11"/>
      <c r="Q11"/>
      <c r="R11"/>
      <c r="S11"/>
      <c r="T11"/>
      <c r="U11"/>
      <c r="V11"/>
      <c r="W11"/>
      <c r="X11"/>
      <c r="Y11"/>
      <c r="Z11"/>
      <c r="AA11"/>
      <c r="AB11"/>
      <c r="AC11"/>
      <c r="AD11"/>
      <c r="AE11"/>
      <c r="AF11"/>
      <c r="AG11"/>
      <c r="AH11"/>
      <c r="AI11"/>
      <c r="AJ11" s="134"/>
    </row>
    <row r="12" spans="1:45" ht="15" x14ac:dyDescent="0.2">
      <c r="A12" s="823" t="s">
        <v>523</v>
      </c>
      <c r="B12" s="823" t="s">
        <v>524</v>
      </c>
      <c r="C12" s="824"/>
      <c r="D12" s="823"/>
      <c r="E12" s="824"/>
      <c r="F12" s="823"/>
      <c r="G12" s="824"/>
      <c r="H12" s="823"/>
      <c r="I12" s="823"/>
      <c r="J12" s="824">
        <v>55</v>
      </c>
      <c r="K12" s="824">
        <v>0</v>
      </c>
      <c r="L12" s="824" t="s">
        <v>525</v>
      </c>
      <c r="M12" s="824">
        <v>0</v>
      </c>
      <c r="N12" s="824" t="s">
        <v>526</v>
      </c>
      <c r="O12" s="824">
        <v>0</v>
      </c>
      <c r="P12" s="824" t="s">
        <v>526</v>
      </c>
      <c r="Q12" s="824"/>
      <c r="R12" s="824"/>
      <c r="S12" s="823" t="s">
        <v>100</v>
      </c>
      <c r="T12" s="823"/>
      <c r="U12" s="823"/>
      <c r="V12" s="823"/>
      <c r="W12" s="823"/>
      <c r="X12" s="823"/>
      <c r="Y12" s="823"/>
      <c r="Z12" s="823"/>
      <c r="AA12" s="823"/>
      <c r="AB12" s="823"/>
      <c r="AC12" s="823"/>
      <c r="AD12" s="823"/>
      <c r="AE12" s="823"/>
      <c r="AF12" s="823"/>
      <c r="AG12" s="823"/>
      <c r="AH12" s="823"/>
      <c r="AI12" s="824">
        <v>0.61752781386405797</v>
      </c>
      <c r="AJ12" s="134"/>
    </row>
    <row r="13" spans="1:45" ht="30" x14ac:dyDescent="0.2">
      <c r="A13" s="823" t="s">
        <v>527</v>
      </c>
      <c r="B13" s="823" t="s">
        <v>528</v>
      </c>
      <c r="C13" s="824">
        <v>0</v>
      </c>
      <c r="D13" s="823" t="s">
        <v>36</v>
      </c>
      <c r="E13" s="824">
        <v>0</v>
      </c>
      <c r="F13" s="823" t="s">
        <v>36</v>
      </c>
      <c r="G13" s="824">
        <v>0</v>
      </c>
      <c r="H13" s="823" t="s">
        <v>36</v>
      </c>
      <c r="I13" s="823"/>
      <c r="J13" s="824">
        <v>55</v>
      </c>
      <c r="K13" s="824">
        <v>50</v>
      </c>
      <c r="L13" s="824">
        <v>0.28892050000000008</v>
      </c>
      <c r="M13" s="824"/>
      <c r="N13" s="824">
        <v>0</v>
      </c>
      <c r="O13" s="824"/>
      <c r="P13" s="824">
        <v>0</v>
      </c>
      <c r="Q13" s="824">
        <v>49.999999999999979</v>
      </c>
      <c r="R13" s="824" t="s">
        <v>529</v>
      </c>
      <c r="S13" s="823" t="s">
        <v>95</v>
      </c>
      <c r="T13" s="823"/>
      <c r="U13" s="824">
        <v>0</v>
      </c>
      <c r="V13" s="824">
        <v>0</v>
      </c>
      <c r="W13" s="824">
        <v>0</v>
      </c>
      <c r="X13" s="824">
        <v>0</v>
      </c>
      <c r="Y13" s="824">
        <v>0</v>
      </c>
      <c r="Z13" s="823"/>
      <c r="AA13" s="823"/>
      <c r="AB13" s="823"/>
      <c r="AC13" s="823"/>
      <c r="AD13" s="823"/>
      <c r="AE13" s="824">
        <v>0.3087639069320291</v>
      </c>
      <c r="AF13" s="824">
        <v>0</v>
      </c>
      <c r="AG13" s="824">
        <v>0</v>
      </c>
      <c r="AH13" s="824">
        <v>0</v>
      </c>
      <c r="AI13" s="824">
        <v>0.3087639069320291</v>
      </c>
      <c r="AJ13" s="531">
        <v>0</v>
      </c>
      <c r="AK13" s="532">
        <v>0</v>
      </c>
      <c r="AL13" s="532">
        <v>0</v>
      </c>
      <c r="AM13" s="532">
        <v>0</v>
      </c>
      <c r="AN13" s="532">
        <v>0</v>
      </c>
      <c r="AO13" s="532">
        <v>0.28892050000000008</v>
      </c>
      <c r="AP13" s="532">
        <v>0</v>
      </c>
      <c r="AQ13" s="532">
        <v>0</v>
      </c>
      <c r="AR13" s="532">
        <v>0</v>
      </c>
      <c r="AS13" s="532">
        <v>0.3087639069320291</v>
      </c>
    </row>
    <row r="14" spans="1:45" ht="15" x14ac:dyDescent="0.2">
      <c r="A14" s="823" t="s">
        <v>530</v>
      </c>
      <c r="B14" s="823"/>
      <c r="C14" s="824"/>
      <c r="D14" s="823"/>
      <c r="E14" s="824"/>
      <c r="F14" s="823"/>
      <c r="G14" s="824"/>
      <c r="H14" s="823"/>
      <c r="I14" s="823"/>
      <c r="J14" s="824"/>
      <c r="K14" s="824"/>
      <c r="L14" s="823"/>
      <c r="M14" s="824"/>
      <c r="N14" s="823"/>
      <c r="O14" s="824"/>
      <c r="P14" s="823"/>
      <c r="Q14" s="824"/>
      <c r="R14" s="824"/>
      <c r="S14" s="823" t="s">
        <v>100</v>
      </c>
      <c r="T14" s="823"/>
      <c r="U14" s="823"/>
      <c r="V14" s="823"/>
      <c r="W14" s="823"/>
      <c r="X14" s="823"/>
      <c r="Y14" s="823"/>
      <c r="Z14" s="823"/>
      <c r="AA14" s="823"/>
      <c r="AB14" s="823"/>
      <c r="AC14" s="823"/>
      <c r="AD14" s="823"/>
      <c r="AE14" s="823"/>
      <c r="AF14" s="823"/>
      <c r="AG14" s="823"/>
      <c r="AH14" s="823"/>
      <c r="AI14" s="823"/>
      <c r="AJ14" s="531">
        <v>0</v>
      </c>
      <c r="AK14" s="532">
        <v>0</v>
      </c>
      <c r="AL14" s="532">
        <v>0</v>
      </c>
      <c r="AM14" s="532">
        <v>0</v>
      </c>
      <c r="AN14" s="532">
        <v>0</v>
      </c>
      <c r="AO14" s="532">
        <v>2.64E-3</v>
      </c>
      <c r="AP14" s="532">
        <v>2.6999999999999997</v>
      </c>
      <c r="AQ14" s="532">
        <v>0</v>
      </c>
      <c r="AR14" s="532">
        <v>2.6999999999998181</v>
      </c>
      <c r="AS14" s="532">
        <v>0.17113608109819459</v>
      </c>
    </row>
    <row r="15" spans="1:45" ht="15" x14ac:dyDescent="0.2">
      <c r="A15" s="823" t="s">
        <v>531</v>
      </c>
      <c r="B15" s="823"/>
      <c r="C15" s="824"/>
      <c r="D15" s="823"/>
      <c r="E15" s="824"/>
      <c r="F15" s="823"/>
      <c r="G15" s="824"/>
      <c r="H15" s="823"/>
      <c r="I15" s="823"/>
      <c r="J15" s="824"/>
      <c r="K15" s="824"/>
      <c r="L15" s="823"/>
      <c r="M15" s="824"/>
      <c r="N15" s="823"/>
      <c r="O15" s="824"/>
      <c r="P15" s="823"/>
      <c r="Q15" s="824"/>
      <c r="R15" s="824"/>
      <c r="S15" s="823" t="s">
        <v>100</v>
      </c>
      <c r="T15" s="823"/>
      <c r="U15" s="823"/>
      <c r="V15" s="823"/>
      <c r="W15" s="823"/>
      <c r="X15" s="823"/>
      <c r="Y15" s="823"/>
      <c r="Z15" s="823"/>
      <c r="AA15" s="823"/>
      <c r="AB15" s="823"/>
      <c r="AC15" s="823"/>
      <c r="AD15" s="823"/>
      <c r="AE15" s="823"/>
      <c r="AF15" s="823"/>
      <c r="AG15" s="823"/>
      <c r="AH15" s="823"/>
      <c r="AI15" s="823"/>
      <c r="AJ15" s="531">
        <v>0</v>
      </c>
      <c r="AK15" s="532">
        <v>0</v>
      </c>
      <c r="AL15" s="532">
        <v>0</v>
      </c>
      <c r="AM15" s="532">
        <v>0</v>
      </c>
      <c r="AN15" s="532">
        <v>0</v>
      </c>
      <c r="AO15" s="532">
        <v>0</v>
      </c>
      <c r="AP15" s="532">
        <v>0</v>
      </c>
      <c r="AQ15" s="532">
        <v>0</v>
      </c>
      <c r="AR15" s="532">
        <v>0</v>
      </c>
      <c r="AS15" s="532">
        <v>0</v>
      </c>
    </row>
    <row r="16" spans="1:45" ht="15" x14ac:dyDescent="0.2">
      <c r="A16" s="823" t="s">
        <v>532</v>
      </c>
      <c r="B16" s="823"/>
      <c r="C16" s="824"/>
      <c r="D16" s="823"/>
      <c r="E16" s="824"/>
      <c r="F16" s="823"/>
      <c r="G16" s="824"/>
      <c r="H16" s="823"/>
      <c r="I16" s="823"/>
      <c r="J16" s="824"/>
      <c r="K16" s="824"/>
      <c r="L16" s="823"/>
      <c r="M16" s="824"/>
      <c r="N16" s="823"/>
      <c r="O16" s="824"/>
      <c r="P16" s="823"/>
      <c r="Q16" s="824"/>
      <c r="R16" s="824"/>
      <c r="S16" s="823" t="s">
        <v>100</v>
      </c>
      <c r="T16" s="823"/>
      <c r="U16" s="823"/>
      <c r="V16" s="823"/>
      <c r="W16" s="823"/>
      <c r="X16" s="823"/>
      <c r="Y16" s="823"/>
      <c r="Z16" s="823"/>
      <c r="AA16" s="823"/>
      <c r="AB16" s="823"/>
      <c r="AC16" s="823"/>
      <c r="AD16" s="823"/>
      <c r="AE16" s="823"/>
      <c r="AF16" s="823"/>
      <c r="AG16" s="823"/>
      <c r="AH16" s="823"/>
      <c r="AI16" s="823"/>
      <c r="AJ16" s="134"/>
    </row>
    <row r="17" spans="1:45" ht="15"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s="134"/>
    </row>
    <row r="18" spans="1:45" ht="15.75" x14ac:dyDescent="0.25">
      <c r="A18" s="825" t="s">
        <v>466</v>
      </c>
      <c r="B18" s="825" t="s">
        <v>467</v>
      </c>
      <c r="C18"/>
      <c r="D18"/>
      <c r="E18"/>
      <c r="F18"/>
      <c r="G18"/>
      <c r="H18"/>
      <c r="I18"/>
      <c r="J18"/>
      <c r="K18"/>
      <c r="L18"/>
      <c r="M18"/>
      <c r="N18"/>
      <c r="O18"/>
      <c r="P18"/>
      <c r="Q18"/>
      <c r="R18"/>
      <c r="S18"/>
      <c r="T18"/>
      <c r="U18"/>
      <c r="V18"/>
      <c r="W18"/>
      <c r="X18"/>
      <c r="Y18"/>
      <c r="Z18"/>
      <c r="AA18"/>
      <c r="AB18"/>
      <c r="AC18"/>
      <c r="AD18"/>
      <c r="AE18"/>
      <c r="AF18"/>
      <c r="AG18"/>
      <c r="AH18"/>
      <c r="AI18"/>
      <c r="AJ18" s="134"/>
    </row>
    <row r="19" spans="1:45" ht="15" x14ac:dyDescent="0.2">
      <c r="A19" s="823" t="s">
        <v>534</v>
      </c>
      <c r="B19" s="823" t="s">
        <v>524</v>
      </c>
      <c r="C19" s="824"/>
      <c r="D19" s="823"/>
      <c r="E19" s="824"/>
      <c r="F19" s="823"/>
      <c r="G19" s="824"/>
      <c r="H19" s="823"/>
      <c r="I19" s="823"/>
      <c r="J19" s="824">
        <v>55</v>
      </c>
      <c r="K19" s="824">
        <v>0</v>
      </c>
      <c r="L19" s="824" t="s">
        <v>533</v>
      </c>
      <c r="M19" s="824">
        <v>0</v>
      </c>
      <c r="N19" s="824" t="s">
        <v>526</v>
      </c>
      <c r="O19" s="824">
        <v>0</v>
      </c>
      <c r="P19" s="824" t="s">
        <v>526</v>
      </c>
      <c r="Q19" s="824"/>
      <c r="R19" s="824"/>
      <c r="S19" s="823" t="s">
        <v>100</v>
      </c>
      <c r="T19" s="823"/>
      <c r="U19" s="823"/>
      <c r="V19" s="823"/>
      <c r="W19" s="823"/>
      <c r="X19" s="823"/>
      <c r="Y19" s="823"/>
      <c r="Z19" s="823"/>
      <c r="AA19" s="823"/>
      <c r="AB19" s="823"/>
      <c r="AC19" s="823"/>
      <c r="AD19" s="823"/>
      <c r="AE19" s="823"/>
      <c r="AF19" s="823"/>
      <c r="AG19" s="823"/>
      <c r="AH19" s="823"/>
      <c r="AI19" s="824">
        <v>0.60364846664440197</v>
      </c>
      <c r="AJ19" s="134"/>
    </row>
    <row r="20" spans="1:45" ht="15" x14ac:dyDescent="0.2">
      <c r="A20" s="823" t="s">
        <v>535</v>
      </c>
      <c r="B20" s="823" t="s">
        <v>536</v>
      </c>
      <c r="C20" s="824">
        <v>0.05</v>
      </c>
      <c r="D20" s="823" t="s">
        <v>33</v>
      </c>
      <c r="E20" s="824">
        <v>0</v>
      </c>
      <c r="F20" s="823" t="s">
        <v>33</v>
      </c>
      <c r="G20" s="824">
        <v>0</v>
      </c>
      <c r="H20" s="823" t="s">
        <v>33</v>
      </c>
      <c r="I20" s="823"/>
      <c r="J20" s="824">
        <v>27.5</v>
      </c>
      <c r="K20" s="824"/>
      <c r="L20" s="824">
        <v>0.28875000000000006</v>
      </c>
      <c r="M20" s="824"/>
      <c r="N20" s="824">
        <v>0</v>
      </c>
      <c r="O20" s="824"/>
      <c r="P20" s="824">
        <v>0</v>
      </c>
      <c r="Q20" s="824">
        <v>49.999999999999964</v>
      </c>
      <c r="R20" s="824">
        <v>5.7749999999999924</v>
      </c>
      <c r="S20" s="823" t="s">
        <v>95</v>
      </c>
      <c r="T20" s="823"/>
      <c r="U20" s="824">
        <v>5.2263936506008857E-2</v>
      </c>
      <c r="V20" s="824">
        <v>0</v>
      </c>
      <c r="W20" s="824">
        <v>0</v>
      </c>
      <c r="X20" s="824">
        <v>0</v>
      </c>
      <c r="Y20" s="824">
        <v>5.2263936506008857E-2</v>
      </c>
      <c r="Z20" s="823"/>
      <c r="AA20" s="823"/>
      <c r="AB20" s="823"/>
      <c r="AC20" s="823"/>
      <c r="AD20" s="823"/>
      <c r="AE20" s="824">
        <v>0.30182423332220121</v>
      </c>
      <c r="AF20" s="824">
        <v>0</v>
      </c>
      <c r="AG20" s="824">
        <v>0</v>
      </c>
      <c r="AH20" s="824">
        <v>0</v>
      </c>
      <c r="AI20" s="824">
        <v>0.30182423332220121</v>
      </c>
      <c r="AJ20" s="531">
        <v>0.05</v>
      </c>
      <c r="AK20" s="532">
        <v>0</v>
      </c>
      <c r="AL20" s="532">
        <v>0</v>
      </c>
      <c r="AM20" s="532">
        <v>0</v>
      </c>
      <c r="AN20" s="532">
        <v>5.2263936506008857E-2</v>
      </c>
      <c r="AO20" s="532">
        <v>0.28875000000000006</v>
      </c>
      <c r="AP20" s="532">
        <v>0</v>
      </c>
      <c r="AQ20" s="532">
        <v>0</v>
      </c>
      <c r="AR20" s="532">
        <v>0</v>
      </c>
      <c r="AS20" s="532">
        <v>0.30182423332220121</v>
      </c>
    </row>
    <row r="21" spans="1:45" ht="15" x14ac:dyDescent="0.2">
      <c r="A21" s="823" t="s">
        <v>537</v>
      </c>
      <c r="B21" s="823"/>
      <c r="C21" s="824"/>
      <c r="D21" s="823"/>
      <c r="E21" s="824"/>
      <c r="F21" s="823"/>
      <c r="G21" s="824"/>
      <c r="H21" s="823"/>
      <c r="I21" s="823"/>
      <c r="J21" s="824"/>
      <c r="K21" s="824"/>
      <c r="L21" s="823"/>
      <c r="M21" s="824"/>
      <c r="N21" s="823"/>
      <c r="O21" s="824"/>
      <c r="P21" s="823"/>
      <c r="Q21" s="824"/>
      <c r="R21" s="824"/>
      <c r="S21" s="823" t="s">
        <v>100</v>
      </c>
      <c r="T21" s="823"/>
      <c r="U21" s="823"/>
      <c r="V21" s="823"/>
      <c r="W21" s="823"/>
      <c r="X21" s="823"/>
      <c r="Y21" s="823"/>
      <c r="Z21" s="823"/>
      <c r="AA21" s="823"/>
      <c r="AB21" s="823"/>
      <c r="AC21" s="823"/>
      <c r="AD21" s="823"/>
      <c r="AE21" s="823"/>
      <c r="AF21" s="823"/>
      <c r="AG21" s="823"/>
      <c r="AH21" s="823"/>
      <c r="AI21" s="823"/>
      <c r="AJ21" s="134"/>
    </row>
    <row r="22" spans="1:45" ht="15" x14ac:dyDescent="0.2">
      <c r="A22" s="823" t="s">
        <v>538</v>
      </c>
      <c r="B22" s="823"/>
      <c r="C22" s="824"/>
      <c r="D22" s="823"/>
      <c r="E22" s="824"/>
      <c r="F22" s="823"/>
      <c r="G22" s="824"/>
      <c r="H22" s="823"/>
      <c r="I22" s="823"/>
      <c r="J22" s="824"/>
      <c r="K22" s="824"/>
      <c r="L22" s="823"/>
      <c r="M22" s="824"/>
      <c r="N22" s="823"/>
      <c r="O22" s="824"/>
      <c r="P22" s="823"/>
      <c r="Q22" s="824"/>
      <c r="R22" s="824"/>
      <c r="S22" s="823" t="s">
        <v>100</v>
      </c>
      <c r="T22" s="823"/>
      <c r="U22" s="823"/>
      <c r="V22" s="823"/>
      <c r="W22" s="823"/>
      <c r="X22" s="823"/>
      <c r="Y22" s="823"/>
      <c r="Z22" s="823"/>
      <c r="AA22" s="823"/>
      <c r="AB22" s="823"/>
      <c r="AC22" s="823"/>
      <c r="AD22" s="823"/>
      <c r="AE22" s="823"/>
      <c r="AF22" s="823"/>
      <c r="AG22" s="823"/>
      <c r="AH22" s="823"/>
      <c r="AI22" s="823"/>
      <c r="AJ22" s="134"/>
    </row>
    <row r="23" spans="1:45" ht="15" x14ac:dyDescent="0.2">
      <c r="A23" s="823" t="s">
        <v>539</v>
      </c>
      <c r="B23" s="823"/>
      <c r="C23" s="824"/>
      <c r="D23" s="823"/>
      <c r="E23" s="824"/>
      <c r="F23" s="823"/>
      <c r="G23" s="824"/>
      <c r="H23" s="823"/>
      <c r="I23" s="823"/>
      <c r="J23" s="824"/>
      <c r="K23" s="824"/>
      <c r="L23" s="823"/>
      <c r="M23" s="824"/>
      <c r="N23" s="823"/>
      <c r="O23" s="824"/>
      <c r="P23" s="823"/>
      <c r="Q23" s="824"/>
      <c r="R23" s="824"/>
      <c r="S23" s="823" t="s">
        <v>100</v>
      </c>
      <c r="T23" s="823"/>
      <c r="U23" s="823"/>
      <c r="V23" s="823"/>
      <c r="W23" s="823"/>
      <c r="X23" s="823"/>
      <c r="Y23" s="823"/>
      <c r="Z23" s="823"/>
      <c r="AA23" s="823"/>
      <c r="AB23" s="823"/>
      <c r="AC23" s="823"/>
      <c r="AD23" s="823"/>
      <c r="AE23" s="823"/>
      <c r="AF23" s="823"/>
      <c r="AG23" s="823"/>
      <c r="AH23" s="823"/>
      <c r="AI23" s="823"/>
      <c r="AJ23" s="134"/>
    </row>
    <row r="24" spans="1:45" ht="15"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s="134"/>
    </row>
    <row r="25" spans="1:45" ht="31.5" x14ac:dyDescent="0.25">
      <c r="A25" s="825" t="s">
        <v>500</v>
      </c>
      <c r="B25" s="825" t="s">
        <v>501</v>
      </c>
      <c r="C25"/>
      <c r="D25"/>
      <c r="E25"/>
      <c r="F25"/>
      <c r="G25"/>
      <c r="H25"/>
      <c r="I25"/>
      <c r="J25"/>
      <c r="K25"/>
      <c r="L25"/>
      <c r="M25"/>
      <c r="N25"/>
      <c r="O25"/>
      <c r="P25"/>
      <c r="Q25"/>
      <c r="R25"/>
      <c r="S25"/>
      <c r="T25"/>
      <c r="U25"/>
      <c r="V25"/>
      <c r="W25"/>
      <c r="X25"/>
      <c r="Y25"/>
      <c r="Z25"/>
      <c r="AA25"/>
      <c r="AB25"/>
      <c r="AC25"/>
      <c r="AD25"/>
      <c r="AE25"/>
      <c r="AF25"/>
      <c r="AG25"/>
      <c r="AH25"/>
      <c r="AI25"/>
      <c r="AJ25" s="134"/>
    </row>
    <row r="26" spans="1:45" ht="15" x14ac:dyDescent="0.2">
      <c r="A26" s="826" t="s">
        <v>540</v>
      </c>
      <c r="B26" s="826" t="s">
        <v>524</v>
      </c>
      <c r="C26" s="827"/>
      <c r="D26" s="826"/>
      <c r="E26" s="827"/>
      <c r="F26" s="826"/>
      <c r="G26" s="827"/>
      <c r="H26" s="826"/>
      <c r="I26" s="826"/>
      <c r="J26" s="827">
        <v>55</v>
      </c>
      <c r="K26" s="827">
        <v>0</v>
      </c>
      <c r="L26" s="827" t="s">
        <v>541</v>
      </c>
      <c r="M26" s="827">
        <v>0</v>
      </c>
      <c r="N26" s="827" t="s">
        <v>542</v>
      </c>
      <c r="O26" s="827">
        <v>0</v>
      </c>
      <c r="P26" s="827" t="s">
        <v>543</v>
      </c>
      <c r="Q26" s="827"/>
      <c r="R26" s="827"/>
      <c r="S26" s="826" t="s">
        <v>100</v>
      </c>
      <c r="T26" s="823"/>
      <c r="U26" s="823"/>
      <c r="V26" s="823"/>
      <c r="W26" s="823"/>
      <c r="X26" s="823"/>
      <c r="Y26" s="823"/>
      <c r="Z26" s="823"/>
      <c r="AA26" s="823"/>
      <c r="AB26" s="823"/>
      <c r="AC26" s="823"/>
      <c r="AD26" s="823"/>
      <c r="AE26" s="823"/>
      <c r="AF26" s="823"/>
      <c r="AG26" s="823"/>
      <c r="AH26" s="823"/>
      <c r="AI26" s="824">
        <v>0.50667713014052995</v>
      </c>
      <c r="AJ26" s="134"/>
    </row>
    <row r="27" spans="1:45" ht="15" x14ac:dyDescent="0.2">
      <c r="A27" s="826" t="s">
        <v>544</v>
      </c>
      <c r="B27" s="826" t="s">
        <v>545</v>
      </c>
      <c r="C27" s="827">
        <v>0.05</v>
      </c>
      <c r="D27" s="826" t="s">
        <v>34</v>
      </c>
      <c r="E27" s="827">
        <v>0</v>
      </c>
      <c r="F27" s="826" t="s">
        <v>34</v>
      </c>
      <c r="G27" s="827">
        <v>0</v>
      </c>
      <c r="H27" s="826" t="s">
        <v>36</v>
      </c>
      <c r="I27" s="826"/>
      <c r="J27" s="827">
        <v>27.5</v>
      </c>
      <c r="K27" s="827"/>
      <c r="L27" s="827">
        <v>9.6250000000000002E-2</v>
      </c>
      <c r="M27" s="827"/>
      <c r="N27" s="827">
        <v>3.4375000000000003E-2</v>
      </c>
      <c r="O27" s="827">
        <v>67</v>
      </c>
      <c r="P27" s="827">
        <v>4.5374999999999999E-3</v>
      </c>
      <c r="Q27" s="827">
        <v>68.184059656017439</v>
      </c>
      <c r="R27" s="827">
        <v>6.5615537027025272</v>
      </c>
      <c r="S27" s="826" t="s">
        <v>95</v>
      </c>
      <c r="T27" s="823"/>
      <c r="U27" s="827">
        <v>5.2651102518009564E-2</v>
      </c>
      <c r="V27" s="827">
        <v>0</v>
      </c>
      <c r="W27" s="827">
        <v>0</v>
      </c>
      <c r="X27" s="827">
        <v>0</v>
      </c>
      <c r="Y27" s="827">
        <v>5.2651102518009564E-2</v>
      </c>
      <c r="Z27" s="823"/>
      <c r="AA27" s="823"/>
      <c r="AB27" s="823"/>
      <c r="AC27" s="823"/>
      <c r="AD27" s="823"/>
      <c r="AE27" s="827">
        <v>0.10286056559575313</v>
      </c>
      <c r="AF27" s="827">
        <v>1.0810516609591758E-3</v>
      </c>
      <c r="AG27" s="827">
        <v>4.5374999999999999E-2</v>
      </c>
      <c r="AH27" s="827">
        <v>8.4499762054073557E-3</v>
      </c>
      <c r="AI27" s="827">
        <v>0.16120409346211392</v>
      </c>
      <c r="AJ27" s="531">
        <v>0.05</v>
      </c>
      <c r="AK27" s="532">
        <v>0</v>
      </c>
      <c r="AL27" s="532">
        <v>0</v>
      </c>
      <c r="AM27" s="532">
        <v>0</v>
      </c>
      <c r="AN27" s="532">
        <v>5.2651102518009564E-2</v>
      </c>
      <c r="AO27" s="532">
        <v>9.6250000000000002E-2</v>
      </c>
      <c r="AP27" s="532">
        <v>3.4375000000000003E-2</v>
      </c>
      <c r="AQ27" s="532">
        <v>4.5374999999999999E-3</v>
      </c>
      <c r="AR27" s="532">
        <v>3.4374999999942563E-2</v>
      </c>
      <c r="AS27" s="532">
        <v>0.16120409346211392</v>
      </c>
    </row>
    <row r="28" spans="1:45" ht="15" x14ac:dyDescent="0.2">
      <c r="A28" s="826" t="s">
        <v>546</v>
      </c>
      <c r="B28" s="826"/>
      <c r="C28" s="827"/>
      <c r="D28" s="826"/>
      <c r="E28" s="827"/>
      <c r="F28" s="826"/>
      <c r="G28" s="827"/>
      <c r="H28" s="826"/>
      <c r="I28" s="826"/>
      <c r="J28" s="827"/>
      <c r="K28" s="827"/>
      <c r="L28" s="823"/>
      <c r="M28" s="827"/>
      <c r="N28" s="823"/>
      <c r="O28" s="827"/>
      <c r="P28" s="823"/>
      <c r="Q28" s="827"/>
      <c r="R28" s="827"/>
      <c r="S28" s="826" t="s">
        <v>100</v>
      </c>
      <c r="T28" s="823"/>
      <c r="U28" s="823"/>
      <c r="V28" s="823"/>
      <c r="W28" s="823"/>
      <c r="X28" s="823"/>
      <c r="Y28" s="823"/>
      <c r="Z28" s="823"/>
      <c r="AA28" s="823"/>
      <c r="AB28" s="823"/>
      <c r="AC28" s="823"/>
      <c r="AD28" s="823"/>
      <c r="AE28" s="823"/>
      <c r="AF28" s="823"/>
      <c r="AG28" s="823"/>
      <c r="AH28" s="823"/>
      <c r="AI28" s="823"/>
      <c r="AJ28" s="134"/>
    </row>
    <row r="29" spans="1:45" ht="15" x14ac:dyDescent="0.2">
      <c r="A29" s="826" t="s">
        <v>547</v>
      </c>
      <c r="B29" s="826"/>
      <c r="C29" s="827"/>
      <c r="D29" s="826"/>
      <c r="E29" s="827"/>
      <c r="F29" s="826"/>
      <c r="G29" s="827"/>
      <c r="H29" s="826"/>
      <c r="I29" s="826"/>
      <c r="J29" s="827"/>
      <c r="K29" s="827"/>
      <c r="L29" s="823"/>
      <c r="M29" s="827"/>
      <c r="N29" s="823"/>
      <c r="O29" s="827"/>
      <c r="P29" s="823"/>
      <c r="Q29" s="827"/>
      <c r="R29" s="827"/>
      <c r="S29" s="826" t="s">
        <v>100</v>
      </c>
      <c r="T29" s="823"/>
      <c r="U29" s="823"/>
      <c r="V29" s="823"/>
      <c r="W29" s="823"/>
      <c r="X29" s="823"/>
      <c r="Y29" s="823"/>
      <c r="Z29" s="823"/>
      <c r="AA29" s="823"/>
      <c r="AB29" s="823"/>
      <c r="AC29" s="823"/>
      <c r="AD29" s="823"/>
      <c r="AE29" s="823"/>
      <c r="AF29" s="823"/>
      <c r="AG29" s="823"/>
      <c r="AH29" s="823"/>
      <c r="AI29" s="823"/>
      <c r="AJ29" s="134"/>
    </row>
    <row r="30" spans="1:45" ht="15" x14ac:dyDescent="0.2">
      <c r="A30" s="826" t="s">
        <v>548</v>
      </c>
      <c r="B30" s="826"/>
      <c r="C30" s="827"/>
      <c r="D30" s="826"/>
      <c r="E30" s="827"/>
      <c r="F30" s="826"/>
      <c r="G30" s="827"/>
      <c r="H30" s="826"/>
      <c r="I30" s="826"/>
      <c r="J30" s="827"/>
      <c r="K30" s="827"/>
      <c r="L30" s="823"/>
      <c r="M30" s="827"/>
      <c r="N30" s="823"/>
      <c r="O30" s="827"/>
      <c r="P30" s="823"/>
      <c r="Q30" s="827"/>
      <c r="R30" s="827"/>
      <c r="S30" s="826" t="s">
        <v>100</v>
      </c>
      <c r="T30" s="823"/>
      <c r="U30" s="823"/>
      <c r="V30" s="823"/>
      <c r="W30" s="823"/>
      <c r="X30" s="823"/>
      <c r="Y30" s="823"/>
      <c r="Z30" s="823"/>
      <c r="AA30" s="823"/>
      <c r="AB30" s="823"/>
      <c r="AC30" s="823"/>
      <c r="AD30" s="823"/>
      <c r="AE30" s="823"/>
      <c r="AF30" s="823"/>
      <c r="AG30" s="823"/>
      <c r="AH30" s="823"/>
      <c r="AI30" s="823"/>
      <c r="AJ30" s="134"/>
    </row>
    <row r="31" spans="1:45" ht="15"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s="134"/>
    </row>
    <row r="32" spans="1:45" ht="31.5" x14ac:dyDescent="0.25">
      <c r="A32" s="825" t="s">
        <v>464</v>
      </c>
      <c r="B32" s="825" t="s">
        <v>465</v>
      </c>
      <c r="C32"/>
      <c r="D32"/>
      <c r="E32"/>
      <c r="F32"/>
      <c r="G32"/>
      <c r="H32"/>
      <c r="I32"/>
      <c r="J32"/>
      <c r="K32"/>
      <c r="L32"/>
      <c r="M32"/>
      <c r="N32"/>
      <c r="O32"/>
      <c r="P32"/>
      <c r="Q32"/>
      <c r="R32"/>
      <c r="S32"/>
      <c r="T32"/>
      <c r="U32"/>
      <c r="V32"/>
      <c r="W32"/>
      <c r="X32"/>
      <c r="Y32"/>
      <c r="Z32"/>
      <c r="AA32"/>
      <c r="AB32"/>
      <c r="AC32"/>
      <c r="AD32"/>
      <c r="AE32"/>
      <c r="AF32"/>
      <c r="AG32"/>
      <c r="AH32"/>
      <c r="AI32"/>
      <c r="AJ32" s="134"/>
    </row>
    <row r="33" spans="1:45" ht="15" x14ac:dyDescent="0.2">
      <c r="A33" s="823" t="s">
        <v>549</v>
      </c>
      <c r="B33" s="823" t="s">
        <v>524</v>
      </c>
      <c r="C33" s="824"/>
      <c r="D33" s="823"/>
      <c r="E33" s="824"/>
      <c r="F33" s="823"/>
      <c r="G33" s="824"/>
      <c r="H33" s="823"/>
      <c r="I33" s="823"/>
      <c r="J33" s="824">
        <v>30</v>
      </c>
      <c r="K33" s="824">
        <v>0</v>
      </c>
      <c r="L33" s="824" t="s">
        <v>533</v>
      </c>
      <c r="M33" s="824">
        <v>0</v>
      </c>
      <c r="N33" s="824" t="s">
        <v>550</v>
      </c>
      <c r="O33" s="824">
        <v>0</v>
      </c>
      <c r="P33" s="824" t="s">
        <v>526</v>
      </c>
      <c r="Q33" s="824"/>
      <c r="R33" s="824"/>
      <c r="S33" s="823" t="s">
        <v>100</v>
      </c>
      <c r="T33" s="823"/>
      <c r="U33" s="823"/>
      <c r="V33" s="823"/>
      <c r="W33" s="823"/>
      <c r="X33" s="823"/>
      <c r="Y33" s="823"/>
      <c r="Z33" s="823"/>
      <c r="AA33" s="823"/>
      <c r="AB33" s="823"/>
      <c r="AC33" s="823"/>
      <c r="AD33" s="823"/>
      <c r="AE33" s="823"/>
      <c r="AF33" s="823"/>
      <c r="AG33" s="823"/>
      <c r="AH33" s="823"/>
      <c r="AI33" s="824">
        <v>0.51205073247056598</v>
      </c>
      <c r="AJ33" s="134"/>
    </row>
    <row r="34" spans="1:45" ht="30" x14ac:dyDescent="0.2">
      <c r="A34" s="823" t="s">
        <v>551</v>
      </c>
      <c r="B34" s="823" t="s">
        <v>552</v>
      </c>
      <c r="C34" s="824">
        <v>0</v>
      </c>
      <c r="D34" s="823" t="s">
        <v>33</v>
      </c>
      <c r="E34" s="824">
        <v>0</v>
      </c>
      <c r="F34" s="823" t="s">
        <v>33</v>
      </c>
      <c r="G34" s="824">
        <v>0</v>
      </c>
      <c r="H34" s="823" t="s">
        <v>33</v>
      </c>
      <c r="I34" s="823"/>
      <c r="J34" s="824">
        <v>15</v>
      </c>
      <c r="K34" s="824"/>
      <c r="L34" s="824">
        <v>0.1575</v>
      </c>
      <c r="M34" s="824"/>
      <c r="N34" s="824">
        <v>0.375</v>
      </c>
      <c r="O34" s="824"/>
      <c r="P34" s="824">
        <v>0</v>
      </c>
      <c r="Q34" s="824">
        <v>50.038086249136185</v>
      </c>
      <c r="R34" s="824" t="s">
        <v>529</v>
      </c>
      <c r="S34" s="823" t="s">
        <v>95</v>
      </c>
      <c r="T34" s="823"/>
      <c r="U34" s="824">
        <v>0</v>
      </c>
      <c r="V34" s="824">
        <v>0</v>
      </c>
      <c r="W34" s="824">
        <v>0</v>
      </c>
      <c r="X34" s="824">
        <v>0</v>
      </c>
      <c r="Y34" s="824">
        <v>0</v>
      </c>
      <c r="Z34" s="823"/>
      <c r="AA34" s="823"/>
      <c r="AB34" s="823"/>
      <c r="AC34" s="823"/>
      <c r="AD34" s="823"/>
      <c r="AE34" s="824">
        <v>0.1646313999939279</v>
      </c>
      <c r="AF34" s="824">
        <v>3.0500918874825089E-3</v>
      </c>
      <c r="AG34" s="824">
        <v>0</v>
      </c>
      <c r="AH34" s="824">
        <v>5.0648853436219402E-2</v>
      </c>
      <c r="AI34" s="824">
        <v>0.25583034531761062</v>
      </c>
      <c r="AJ34" s="531">
        <v>0</v>
      </c>
      <c r="AK34" s="532">
        <v>0</v>
      </c>
      <c r="AL34" s="532">
        <v>0</v>
      </c>
      <c r="AM34" s="532">
        <v>0</v>
      </c>
      <c r="AN34" s="532">
        <v>0</v>
      </c>
      <c r="AO34" s="532">
        <v>0.1575</v>
      </c>
      <c r="AP34" s="532">
        <v>0.375</v>
      </c>
      <c r="AQ34" s="532">
        <v>0</v>
      </c>
      <c r="AR34" s="532">
        <v>0.37499999999980854</v>
      </c>
      <c r="AS34" s="532">
        <v>0.25583034531761062</v>
      </c>
    </row>
    <row r="35" spans="1:45" ht="15" x14ac:dyDescent="0.2">
      <c r="A35" s="823" t="s">
        <v>553</v>
      </c>
      <c r="B35" s="823"/>
      <c r="C35" s="824"/>
      <c r="D35" s="823"/>
      <c r="E35" s="824"/>
      <c r="F35" s="823"/>
      <c r="G35" s="824"/>
      <c r="H35" s="823"/>
      <c r="I35" s="823"/>
      <c r="J35" s="824"/>
      <c r="K35" s="824"/>
      <c r="L35" s="823"/>
      <c r="M35" s="824"/>
      <c r="N35" s="823"/>
      <c r="O35" s="824"/>
      <c r="P35" s="823"/>
      <c r="Q35" s="824"/>
      <c r="R35" s="824"/>
      <c r="S35" s="823" t="s">
        <v>100</v>
      </c>
      <c r="T35" s="823"/>
      <c r="U35" s="823"/>
      <c r="V35" s="823"/>
      <c r="W35" s="823"/>
      <c r="X35" s="823"/>
      <c r="Y35" s="823"/>
      <c r="Z35" s="823"/>
      <c r="AA35" s="823"/>
      <c r="AB35" s="823"/>
      <c r="AC35" s="823"/>
      <c r="AD35" s="823"/>
      <c r="AE35" s="823"/>
      <c r="AF35" s="823"/>
      <c r="AG35" s="823"/>
      <c r="AH35" s="823"/>
      <c r="AI35" s="823"/>
      <c r="AJ35" s="134"/>
    </row>
    <row r="36" spans="1:45" ht="15" x14ac:dyDescent="0.2">
      <c r="A36" s="823" t="s">
        <v>554</v>
      </c>
      <c r="B36" s="823"/>
      <c r="C36" s="824"/>
      <c r="D36" s="823"/>
      <c r="E36" s="824"/>
      <c r="F36" s="823"/>
      <c r="G36" s="824"/>
      <c r="H36" s="823"/>
      <c r="I36" s="823"/>
      <c r="J36" s="824"/>
      <c r="K36" s="824"/>
      <c r="L36" s="823"/>
      <c r="M36" s="824"/>
      <c r="N36" s="823"/>
      <c r="O36" s="824"/>
      <c r="P36" s="823"/>
      <c r="Q36" s="824"/>
      <c r="R36" s="824"/>
      <c r="S36" s="823" t="s">
        <v>100</v>
      </c>
      <c r="T36" s="823"/>
      <c r="U36" s="823"/>
      <c r="V36" s="823"/>
      <c r="W36" s="823"/>
      <c r="X36" s="823"/>
      <c r="Y36" s="823"/>
      <c r="Z36" s="823"/>
      <c r="AA36" s="823"/>
      <c r="AB36" s="823"/>
      <c r="AC36" s="823"/>
      <c r="AD36" s="823"/>
      <c r="AE36" s="823"/>
      <c r="AF36" s="823"/>
      <c r="AG36" s="823"/>
      <c r="AH36" s="823"/>
      <c r="AI36" s="823"/>
      <c r="AJ36" s="134"/>
    </row>
    <row r="37" spans="1:45" ht="15" x14ac:dyDescent="0.2">
      <c r="A37" s="823" t="s">
        <v>555</v>
      </c>
      <c r="B37" s="823"/>
      <c r="C37" s="824"/>
      <c r="D37" s="823"/>
      <c r="E37" s="824"/>
      <c r="F37" s="823"/>
      <c r="G37" s="824"/>
      <c r="H37" s="823"/>
      <c r="I37" s="823"/>
      <c r="J37" s="824"/>
      <c r="K37" s="824"/>
      <c r="L37" s="823"/>
      <c r="M37" s="824"/>
      <c r="N37" s="823"/>
      <c r="O37" s="824"/>
      <c r="P37" s="823"/>
      <c r="Q37" s="824"/>
      <c r="R37" s="824"/>
      <c r="S37" s="823" t="s">
        <v>100</v>
      </c>
      <c r="T37" s="823"/>
      <c r="U37" s="823"/>
      <c r="V37" s="823"/>
      <c r="W37" s="823"/>
      <c r="X37" s="823"/>
      <c r="Y37" s="823"/>
      <c r="Z37" s="823"/>
      <c r="AA37" s="823"/>
      <c r="AB37" s="823"/>
      <c r="AC37" s="823"/>
      <c r="AD37" s="823"/>
      <c r="AE37" s="823"/>
      <c r="AF37" s="823"/>
      <c r="AG37" s="823"/>
      <c r="AH37" s="823"/>
      <c r="AI37" s="823"/>
      <c r="AJ37" s="134"/>
    </row>
    <row r="38" spans="1:45" ht="1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s="134"/>
    </row>
    <row r="39" spans="1:45" ht="47.25" x14ac:dyDescent="0.25">
      <c r="A39" s="825" t="s">
        <v>446</v>
      </c>
      <c r="B39" s="825" t="s">
        <v>447</v>
      </c>
      <c r="C39"/>
      <c r="D39"/>
      <c r="E39"/>
      <c r="F39"/>
      <c r="G39"/>
      <c r="H39"/>
      <c r="I39"/>
      <c r="J39"/>
      <c r="K39"/>
      <c r="L39"/>
      <c r="M39"/>
      <c r="N39"/>
      <c r="O39"/>
      <c r="P39"/>
      <c r="Q39"/>
      <c r="R39"/>
      <c r="S39"/>
      <c r="T39"/>
      <c r="U39"/>
      <c r="V39"/>
      <c r="W39"/>
      <c r="X39"/>
      <c r="Y39"/>
      <c r="Z39"/>
      <c r="AA39"/>
      <c r="AB39"/>
      <c r="AC39"/>
      <c r="AD39"/>
      <c r="AE39"/>
      <c r="AF39"/>
      <c r="AG39"/>
      <c r="AH39"/>
      <c r="AI39"/>
      <c r="AJ39" s="134"/>
    </row>
    <row r="40" spans="1:45" ht="15" x14ac:dyDescent="0.2">
      <c r="A40" s="823" t="s">
        <v>556</v>
      </c>
      <c r="B40" s="823" t="s">
        <v>524</v>
      </c>
      <c r="C40" s="824"/>
      <c r="D40" s="823"/>
      <c r="E40" s="824"/>
      <c r="F40" s="823"/>
      <c r="G40" s="824"/>
      <c r="H40" s="823"/>
      <c r="I40" s="823"/>
      <c r="J40" s="824">
        <v>30</v>
      </c>
      <c r="K40" s="824">
        <v>0</v>
      </c>
      <c r="L40" s="824" t="s">
        <v>533</v>
      </c>
      <c r="M40" s="824">
        <v>0</v>
      </c>
      <c r="N40" s="824" t="s">
        <v>557</v>
      </c>
      <c r="O40" s="824">
        <v>0</v>
      </c>
      <c r="P40" s="824" t="s">
        <v>526</v>
      </c>
      <c r="Q40" s="824"/>
      <c r="R40" s="824"/>
      <c r="S40" s="823" t="s">
        <v>100</v>
      </c>
      <c r="T40" s="823"/>
      <c r="U40" s="823"/>
      <c r="V40" s="823"/>
      <c r="W40" s="823"/>
      <c r="X40" s="823"/>
      <c r="Y40" s="823"/>
      <c r="Z40" s="823"/>
      <c r="AA40" s="823"/>
      <c r="AB40" s="823"/>
      <c r="AC40" s="823"/>
      <c r="AD40" s="823"/>
      <c r="AE40" s="823"/>
      <c r="AF40" s="823"/>
      <c r="AG40" s="823"/>
      <c r="AH40" s="823"/>
      <c r="AI40" s="824">
        <v>0.374927631210065</v>
      </c>
      <c r="AJ40" s="134"/>
    </row>
    <row r="41" spans="1:45" ht="30" x14ac:dyDescent="0.2">
      <c r="A41" s="823" t="s">
        <v>558</v>
      </c>
      <c r="B41" s="823" t="s">
        <v>559</v>
      </c>
      <c r="C41" s="824">
        <v>0</v>
      </c>
      <c r="D41" s="823" t="s">
        <v>34</v>
      </c>
      <c r="E41" s="824">
        <v>0</v>
      </c>
      <c r="F41" s="823" t="s">
        <v>34</v>
      </c>
      <c r="G41" s="824">
        <v>0</v>
      </c>
      <c r="H41" s="823" t="s">
        <v>34</v>
      </c>
      <c r="I41" s="823"/>
      <c r="J41" s="824">
        <v>15</v>
      </c>
      <c r="K41" s="824"/>
      <c r="L41" s="824">
        <v>0.1575</v>
      </c>
      <c r="M41" s="824"/>
      <c r="N41" s="824">
        <v>9.375E-2</v>
      </c>
      <c r="O41" s="824"/>
      <c r="P41" s="824">
        <v>0</v>
      </c>
      <c r="Q41" s="824">
        <v>50.010855345384769</v>
      </c>
      <c r="R41" s="824" t="s">
        <v>529</v>
      </c>
      <c r="S41" s="823" t="s">
        <v>95</v>
      </c>
      <c r="T41" s="823"/>
      <c r="U41" s="824">
        <v>0</v>
      </c>
      <c r="V41" s="824">
        <v>0</v>
      </c>
      <c r="W41" s="824">
        <v>0</v>
      </c>
      <c r="X41" s="824">
        <v>0</v>
      </c>
      <c r="Y41" s="824">
        <v>0</v>
      </c>
      <c r="Z41" s="823"/>
      <c r="AA41" s="823"/>
      <c r="AB41" s="823"/>
      <c r="AC41" s="823"/>
      <c r="AD41" s="823"/>
      <c r="AE41" s="824">
        <v>0.1646313999939279</v>
      </c>
      <c r="AF41" s="824">
        <v>7.6225886018566058E-4</v>
      </c>
      <c r="AG41" s="824">
        <v>0</v>
      </c>
      <c r="AH41" s="824">
        <v>1.2654457061612934E-2</v>
      </c>
      <c r="AI41" s="824">
        <v>0.18742311591572172</v>
      </c>
      <c r="AJ41" s="531">
        <v>0</v>
      </c>
      <c r="AK41" s="532">
        <v>0</v>
      </c>
      <c r="AL41" s="532">
        <v>0</v>
      </c>
      <c r="AM41" s="532">
        <v>0</v>
      </c>
      <c r="AN41" s="532">
        <v>0</v>
      </c>
      <c r="AO41" s="532">
        <v>0.1575</v>
      </c>
      <c r="AP41" s="532">
        <v>9.375E-2</v>
      </c>
      <c r="AQ41" s="532">
        <v>0</v>
      </c>
      <c r="AR41" s="532">
        <v>9.3749999999952136E-2</v>
      </c>
      <c r="AS41" s="532">
        <v>0.18742311591572172</v>
      </c>
    </row>
    <row r="42" spans="1:45" ht="15" x14ac:dyDescent="0.2">
      <c r="A42" s="823" t="s">
        <v>560</v>
      </c>
      <c r="B42" s="823"/>
      <c r="C42" s="824"/>
      <c r="D42" s="823"/>
      <c r="E42" s="824"/>
      <c r="F42" s="823"/>
      <c r="G42" s="824"/>
      <c r="H42" s="823"/>
      <c r="I42" s="823"/>
      <c r="J42" s="824"/>
      <c r="K42" s="824"/>
      <c r="L42" s="823"/>
      <c r="M42" s="824"/>
      <c r="N42" s="823"/>
      <c r="O42" s="824"/>
      <c r="P42" s="823"/>
      <c r="Q42" s="824"/>
      <c r="R42" s="824"/>
      <c r="S42" s="823" t="s">
        <v>100</v>
      </c>
      <c r="T42" s="823"/>
      <c r="U42" s="823"/>
      <c r="V42" s="823"/>
      <c r="W42" s="823"/>
      <c r="X42" s="823"/>
      <c r="Y42" s="823"/>
      <c r="Z42" s="823"/>
      <c r="AA42" s="823"/>
      <c r="AB42" s="823"/>
      <c r="AC42" s="823"/>
      <c r="AD42" s="823"/>
      <c r="AE42" s="823"/>
      <c r="AF42" s="823"/>
      <c r="AG42" s="823"/>
      <c r="AH42" s="823"/>
      <c r="AI42" s="823"/>
      <c r="AJ42" s="134"/>
    </row>
    <row r="43" spans="1:45" ht="15" x14ac:dyDescent="0.2">
      <c r="A43" s="823" t="s">
        <v>561</v>
      </c>
      <c r="B43" s="823"/>
      <c r="C43" s="824"/>
      <c r="D43" s="823"/>
      <c r="E43" s="824"/>
      <c r="F43" s="823"/>
      <c r="G43" s="824"/>
      <c r="H43" s="823"/>
      <c r="I43" s="823"/>
      <c r="J43" s="824"/>
      <c r="K43" s="824"/>
      <c r="L43" s="823"/>
      <c r="M43" s="824"/>
      <c r="N43" s="823"/>
      <c r="O43" s="824"/>
      <c r="P43" s="823"/>
      <c r="Q43" s="824"/>
      <c r="R43" s="824"/>
      <c r="S43" s="823" t="s">
        <v>100</v>
      </c>
      <c r="T43" s="823"/>
      <c r="U43" s="823"/>
      <c r="V43" s="823"/>
      <c r="W43" s="823"/>
      <c r="X43" s="823"/>
      <c r="Y43" s="823"/>
      <c r="Z43" s="823"/>
      <c r="AA43" s="823"/>
      <c r="AB43" s="823"/>
      <c r="AC43" s="823"/>
      <c r="AD43" s="823"/>
      <c r="AE43" s="823"/>
      <c r="AF43" s="823"/>
      <c r="AG43" s="823"/>
      <c r="AH43" s="823"/>
      <c r="AI43" s="823"/>
      <c r="AJ43" s="134"/>
    </row>
    <row r="44" spans="1:45" ht="15" x14ac:dyDescent="0.2">
      <c r="A44" s="823" t="s">
        <v>562</v>
      </c>
      <c r="B44" s="823"/>
      <c r="C44" s="824"/>
      <c r="D44" s="823"/>
      <c r="E44" s="824"/>
      <c r="F44" s="823"/>
      <c r="G44" s="824"/>
      <c r="H44" s="823"/>
      <c r="I44" s="823"/>
      <c r="J44" s="824"/>
      <c r="K44" s="824"/>
      <c r="L44" s="823"/>
      <c r="M44" s="824"/>
      <c r="N44" s="823"/>
      <c r="O44" s="824"/>
      <c r="P44" s="823"/>
      <c r="Q44" s="824"/>
      <c r="R44" s="824"/>
      <c r="S44" s="823" t="s">
        <v>100</v>
      </c>
      <c r="T44" s="823"/>
      <c r="U44" s="823"/>
      <c r="V44" s="823"/>
      <c r="W44" s="823"/>
      <c r="X44" s="823"/>
      <c r="Y44" s="823"/>
      <c r="Z44" s="823"/>
      <c r="AA44" s="823"/>
      <c r="AB44" s="823"/>
      <c r="AC44" s="823"/>
      <c r="AD44" s="823"/>
      <c r="AE44" s="823"/>
      <c r="AF44" s="823"/>
      <c r="AG44" s="823"/>
      <c r="AH44" s="823"/>
      <c r="AI44" s="823"/>
      <c r="AJ44" s="134"/>
    </row>
    <row r="45" spans="1:45" ht="1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s="134"/>
    </row>
    <row r="46" spans="1:45" ht="31.5" x14ac:dyDescent="0.25">
      <c r="A46" s="825" t="s">
        <v>476</v>
      </c>
      <c r="B46" s="825" t="s">
        <v>477</v>
      </c>
      <c r="C46"/>
      <c r="D46"/>
      <c r="E46"/>
      <c r="F46"/>
      <c r="G46"/>
      <c r="H46"/>
      <c r="I46"/>
      <c r="J46"/>
      <c r="K46"/>
      <c r="L46"/>
      <c r="M46"/>
      <c r="N46"/>
      <c r="O46"/>
      <c r="P46"/>
      <c r="Q46"/>
      <c r="R46"/>
      <c r="S46"/>
      <c r="T46"/>
      <c r="U46"/>
      <c r="V46"/>
      <c r="W46"/>
      <c r="X46"/>
      <c r="Y46"/>
      <c r="Z46"/>
      <c r="AA46"/>
      <c r="AB46"/>
      <c r="AC46"/>
      <c r="AD46"/>
      <c r="AE46"/>
      <c r="AF46"/>
      <c r="AG46"/>
      <c r="AH46"/>
      <c r="AI46"/>
      <c r="AJ46" s="134"/>
    </row>
    <row r="47" spans="1:45" ht="15" x14ac:dyDescent="0.2">
      <c r="A47" s="823" t="s">
        <v>563</v>
      </c>
      <c r="B47" s="823" t="s">
        <v>524</v>
      </c>
      <c r="C47" s="824"/>
      <c r="D47" s="823"/>
      <c r="E47" s="824"/>
      <c r="F47" s="823"/>
      <c r="G47" s="824"/>
      <c r="H47" s="823"/>
      <c r="I47" s="823"/>
      <c r="J47" s="824">
        <v>55</v>
      </c>
      <c r="K47" s="824">
        <v>0</v>
      </c>
      <c r="L47" s="824" t="s">
        <v>533</v>
      </c>
      <c r="M47" s="824">
        <v>0</v>
      </c>
      <c r="N47" s="824" t="s">
        <v>526</v>
      </c>
      <c r="O47" s="824">
        <v>0</v>
      </c>
      <c r="P47" s="824" t="s">
        <v>526</v>
      </c>
      <c r="Q47" s="824"/>
      <c r="R47" s="824"/>
      <c r="S47" s="823" t="s">
        <v>100</v>
      </c>
      <c r="T47" s="823"/>
      <c r="U47" s="823"/>
      <c r="V47" s="823"/>
      <c r="W47" s="823"/>
      <c r="X47" s="823"/>
      <c r="Y47" s="823"/>
      <c r="Z47" s="823"/>
      <c r="AA47" s="823"/>
      <c r="AB47" s="823"/>
      <c r="AC47" s="823"/>
      <c r="AD47" s="823"/>
      <c r="AE47" s="823"/>
      <c r="AF47" s="823"/>
      <c r="AG47" s="823"/>
      <c r="AH47" s="823"/>
      <c r="AI47" s="824">
        <v>0.60364846664440197</v>
      </c>
      <c r="AJ47" s="134"/>
    </row>
    <row r="48" spans="1:45" ht="30" x14ac:dyDescent="0.2">
      <c r="A48" s="823" t="s">
        <v>564</v>
      </c>
      <c r="B48" s="823" t="s">
        <v>565</v>
      </c>
      <c r="C48" s="824">
        <v>0</v>
      </c>
      <c r="D48" s="823" t="s">
        <v>36</v>
      </c>
      <c r="E48" s="824">
        <v>0</v>
      </c>
      <c r="F48" s="823" t="s">
        <v>36</v>
      </c>
      <c r="G48" s="824">
        <v>0</v>
      </c>
      <c r="H48" s="823" t="s">
        <v>36</v>
      </c>
      <c r="I48" s="823"/>
      <c r="J48" s="824">
        <v>86.5</v>
      </c>
      <c r="K48" s="824"/>
      <c r="L48" s="824">
        <v>0.90825</v>
      </c>
      <c r="M48" s="824"/>
      <c r="N48" s="824">
        <v>0</v>
      </c>
      <c r="O48" s="824"/>
      <c r="P48" s="824">
        <v>0</v>
      </c>
      <c r="Q48" s="824">
        <v>-57.272727272727359</v>
      </c>
      <c r="R48" s="824" t="s">
        <v>529</v>
      </c>
      <c r="S48" s="823" t="s">
        <v>95</v>
      </c>
      <c r="T48" s="823"/>
      <c r="U48" s="824">
        <v>0</v>
      </c>
      <c r="V48" s="824">
        <v>0</v>
      </c>
      <c r="W48" s="824">
        <v>0</v>
      </c>
      <c r="X48" s="824">
        <v>0</v>
      </c>
      <c r="Y48" s="824">
        <v>0</v>
      </c>
      <c r="Z48" s="823"/>
      <c r="AA48" s="823"/>
      <c r="AB48" s="823"/>
      <c r="AC48" s="823"/>
      <c r="AD48" s="823"/>
      <c r="AE48" s="824">
        <v>0.94937440663165085</v>
      </c>
      <c r="AF48" s="824">
        <v>0</v>
      </c>
      <c r="AG48" s="824">
        <v>0</v>
      </c>
      <c r="AH48" s="824">
        <v>0</v>
      </c>
      <c r="AI48" s="824">
        <v>0.94937440663165085</v>
      </c>
      <c r="AJ48" s="531">
        <v>0</v>
      </c>
      <c r="AK48" s="532">
        <v>0</v>
      </c>
      <c r="AL48" s="532">
        <v>0</v>
      </c>
      <c r="AM48" s="532">
        <v>0</v>
      </c>
      <c r="AN48" s="532">
        <v>0</v>
      </c>
      <c r="AO48" s="532">
        <v>0.90825</v>
      </c>
      <c r="AP48" s="532">
        <v>0</v>
      </c>
      <c r="AQ48" s="532">
        <v>0</v>
      </c>
      <c r="AR48" s="532">
        <v>0</v>
      </c>
      <c r="AS48" s="532">
        <v>0.94937440663165085</v>
      </c>
    </row>
    <row r="49" spans="1:45" ht="15" x14ac:dyDescent="0.2">
      <c r="A49" s="823" t="s">
        <v>566</v>
      </c>
      <c r="B49" s="823"/>
      <c r="C49" s="824"/>
      <c r="D49" s="823"/>
      <c r="E49" s="824"/>
      <c r="F49" s="823"/>
      <c r="G49" s="824"/>
      <c r="H49" s="823"/>
      <c r="I49" s="823"/>
      <c r="J49" s="824"/>
      <c r="K49" s="824"/>
      <c r="L49" s="823"/>
      <c r="M49" s="824"/>
      <c r="N49" s="823"/>
      <c r="O49" s="824"/>
      <c r="P49" s="823"/>
      <c r="Q49" s="824"/>
      <c r="R49" s="824"/>
      <c r="S49" s="823" t="s">
        <v>100</v>
      </c>
      <c r="T49" s="823"/>
      <c r="U49" s="823"/>
      <c r="V49" s="823"/>
      <c r="W49" s="823"/>
      <c r="X49" s="823"/>
      <c r="Y49" s="823"/>
      <c r="Z49" s="823"/>
      <c r="AA49" s="823"/>
      <c r="AB49" s="823"/>
      <c r="AC49" s="823"/>
      <c r="AD49" s="823"/>
      <c r="AE49" s="823"/>
      <c r="AF49" s="823"/>
      <c r="AG49" s="823"/>
      <c r="AH49" s="823"/>
      <c r="AI49" s="823"/>
      <c r="AJ49" s="501">
        <v>0.05</v>
      </c>
      <c r="AK49" s="502">
        <v>0</v>
      </c>
      <c r="AL49" s="502">
        <v>0</v>
      </c>
      <c r="AM49" s="502">
        <v>0</v>
      </c>
      <c r="AN49" s="502">
        <v>5.3434060049741883E-2</v>
      </c>
      <c r="AO49" s="502">
        <v>0.1925</v>
      </c>
      <c r="AP49" s="502">
        <v>0.34375</v>
      </c>
      <c r="AQ49" s="502">
        <v>0</v>
      </c>
      <c r="AR49" s="502">
        <v>0.3437499999999043</v>
      </c>
      <c r="AS49" s="502">
        <v>0.33556208146191713</v>
      </c>
    </row>
    <row r="50" spans="1:45" ht="15" x14ac:dyDescent="0.2">
      <c r="A50" s="823" t="s">
        <v>567</v>
      </c>
      <c r="B50" s="823"/>
      <c r="C50" s="824"/>
      <c r="D50" s="823"/>
      <c r="E50" s="824"/>
      <c r="F50" s="823"/>
      <c r="G50" s="824"/>
      <c r="H50" s="823"/>
      <c r="I50" s="823"/>
      <c r="J50" s="824"/>
      <c r="K50" s="824"/>
      <c r="L50" s="823"/>
      <c r="M50" s="824"/>
      <c r="N50" s="823"/>
      <c r="O50" s="824"/>
      <c r="P50" s="823"/>
      <c r="Q50" s="824"/>
      <c r="R50" s="824"/>
      <c r="S50" s="823" t="s">
        <v>100</v>
      </c>
      <c r="T50" s="823"/>
      <c r="U50" s="823"/>
      <c r="V50" s="823"/>
      <c r="W50" s="823"/>
      <c r="X50" s="823"/>
      <c r="Y50" s="823"/>
      <c r="Z50" s="823"/>
      <c r="AA50" s="823"/>
      <c r="AB50" s="823"/>
      <c r="AC50" s="823"/>
      <c r="AD50" s="823"/>
      <c r="AE50" s="823"/>
      <c r="AF50" s="823"/>
      <c r="AG50" s="823"/>
      <c r="AH50" s="823"/>
      <c r="AI50" s="823"/>
      <c r="AJ50" s="134"/>
    </row>
    <row r="51" spans="1:45" ht="15" x14ac:dyDescent="0.2">
      <c r="A51" s="823" t="s">
        <v>568</v>
      </c>
      <c r="B51" s="823"/>
      <c r="C51" s="824"/>
      <c r="D51" s="823"/>
      <c r="E51" s="824"/>
      <c r="F51" s="823"/>
      <c r="G51" s="824"/>
      <c r="H51" s="823"/>
      <c r="I51" s="823"/>
      <c r="J51" s="824"/>
      <c r="K51" s="824"/>
      <c r="L51" s="823"/>
      <c r="M51" s="824"/>
      <c r="N51" s="823"/>
      <c r="O51" s="824"/>
      <c r="P51" s="823"/>
      <c r="Q51" s="824"/>
      <c r="R51" s="824"/>
      <c r="S51" s="823" t="s">
        <v>100</v>
      </c>
      <c r="T51" s="823"/>
      <c r="U51" s="823"/>
      <c r="V51" s="823"/>
      <c r="W51" s="823"/>
      <c r="X51" s="823"/>
      <c r="Y51" s="823"/>
      <c r="Z51" s="823"/>
      <c r="AA51" s="823"/>
      <c r="AB51" s="823"/>
      <c r="AC51" s="823"/>
      <c r="AD51" s="823"/>
      <c r="AE51" s="823"/>
      <c r="AF51" s="823"/>
      <c r="AG51" s="823"/>
      <c r="AH51" s="823"/>
      <c r="AI51" s="823"/>
      <c r="AJ51" s="134"/>
    </row>
    <row r="52" spans="1:45" ht="1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s="134"/>
    </row>
    <row r="53" spans="1:45" ht="31.5" x14ac:dyDescent="0.25">
      <c r="A53" s="825" t="s">
        <v>504</v>
      </c>
      <c r="B53" s="825" t="s">
        <v>505</v>
      </c>
      <c r="C53"/>
      <c r="D53"/>
      <c r="E53"/>
      <c r="F53"/>
      <c r="G53"/>
      <c r="H53"/>
      <c r="I53"/>
      <c r="J53"/>
      <c r="K53"/>
      <c r="L53"/>
      <c r="M53"/>
      <c r="N53"/>
      <c r="O53"/>
      <c r="P53"/>
      <c r="Q53"/>
      <c r="R53"/>
      <c r="S53"/>
      <c r="T53"/>
      <c r="U53"/>
      <c r="V53"/>
      <c r="W53"/>
      <c r="X53"/>
      <c r="Y53"/>
      <c r="Z53"/>
      <c r="AA53"/>
      <c r="AB53"/>
      <c r="AC53"/>
      <c r="AD53"/>
      <c r="AE53"/>
      <c r="AF53"/>
      <c r="AG53"/>
      <c r="AH53"/>
      <c r="AI53"/>
      <c r="AJ53" s="134"/>
    </row>
    <row r="54" spans="1:45" ht="15" x14ac:dyDescent="0.2">
      <c r="A54" s="823" t="s">
        <v>569</v>
      </c>
      <c r="B54" s="823" t="s">
        <v>524</v>
      </c>
      <c r="C54" s="824"/>
      <c r="D54" s="823"/>
      <c r="E54" s="824"/>
      <c r="F54" s="823"/>
      <c r="G54" s="824"/>
      <c r="H54" s="823"/>
      <c r="I54" s="823"/>
      <c r="J54" s="824">
        <v>30</v>
      </c>
      <c r="K54" s="824">
        <v>0</v>
      </c>
      <c r="L54" s="824" t="s">
        <v>541</v>
      </c>
      <c r="M54" s="824">
        <v>0</v>
      </c>
      <c r="N54" s="824" t="s">
        <v>550</v>
      </c>
      <c r="O54" s="824">
        <v>0</v>
      </c>
      <c r="P54" s="824" t="s">
        <v>526</v>
      </c>
      <c r="Q54" s="824"/>
      <c r="R54" s="824"/>
      <c r="S54" s="823" t="s">
        <v>100</v>
      </c>
      <c r="T54" s="823"/>
      <c r="U54" s="823"/>
      <c r="V54" s="823"/>
      <c r="W54" s="823"/>
      <c r="X54" s="823"/>
      <c r="Y54" s="823"/>
      <c r="Z54" s="823"/>
      <c r="AA54" s="823"/>
      <c r="AB54" s="823"/>
      <c r="AC54" s="823"/>
      <c r="AD54" s="823"/>
      <c r="AE54" s="823"/>
      <c r="AF54" s="823"/>
      <c r="AG54" s="823"/>
      <c r="AH54" s="823"/>
      <c r="AI54" s="824">
        <v>0.39552459029169201</v>
      </c>
      <c r="AJ54" s="134"/>
    </row>
    <row r="55" spans="1:45" ht="30" x14ac:dyDescent="0.2">
      <c r="A55" s="823" t="s">
        <v>570</v>
      </c>
      <c r="B55" s="823" t="s">
        <v>571</v>
      </c>
      <c r="C55" s="824">
        <v>0.1</v>
      </c>
      <c r="D55" s="823" t="s">
        <v>34</v>
      </c>
      <c r="E55" s="824">
        <v>0</v>
      </c>
      <c r="F55" s="823" t="s">
        <v>34</v>
      </c>
      <c r="G55" s="824">
        <v>0</v>
      </c>
      <c r="H55" s="823" t="s">
        <v>36</v>
      </c>
      <c r="I55" s="823"/>
      <c r="J55" s="824">
        <v>15</v>
      </c>
      <c r="K55" s="824"/>
      <c r="L55" s="824">
        <v>5.2499999999999998E-2</v>
      </c>
      <c r="M55" s="824"/>
      <c r="N55" s="824">
        <v>0.375</v>
      </c>
      <c r="O55" s="824"/>
      <c r="P55" s="824">
        <v>0</v>
      </c>
      <c r="Q55" s="824">
        <v>50.03604459921953</v>
      </c>
      <c r="R55" s="824">
        <v>1.8793990147835653</v>
      </c>
      <c r="S55" s="823" t="s">
        <v>95</v>
      </c>
      <c r="T55" s="823"/>
      <c r="U55" s="824">
        <v>0.10530220503601913</v>
      </c>
      <c r="V55" s="824">
        <v>0</v>
      </c>
      <c r="W55" s="824">
        <v>0</v>
      </c>
      <c r="X55" s="824">
        <v>0</v>
      </c>
      <c r="Y55" s="824">
        <v>0.10530220503601913</v>
      </c>
      <c r="Z55" s="823"/>
      <c r="AA55" s="823"/>
      <c r="AB55" s="823"/>
      <c r="AC55" s="823"/>
      <c r="AD55" s="823"/>
      <c r="AE55" s="824">
        <v>5.6105763052228974E-2</v>
      </c>
      <c r="AF55" s="824">
        <v>1.1755031864090881E-2</v>
      </c>
      <c r="AG55" s="824">
        <v>0</v>
      </c>
      <c r="AH55" s="824">
        <v>9.2258934976136048E-2</v>
      </c>
      <c r="AI55" s="824">
        <v>0.19761972989246068</v>
      </c>
      <c r="AJ55" s="531">
        <v>0.1</v>
      </c>
      <c r="AK55" s="532">
        <v>0</v>
      </c>
      <c r="AL55" s="532">
        <v>0</v>
      </c>
      <c r="AM55" s="532">
        <v>0</v>
      </c>
      <c r="AN55" s="532">
        <v>0.10530220503601913</v>
      </c>
      <c r="AO55" s="532">
        <v>5.2499999999999998E-2</v>
      </c>
      <c r="AP55" s="532">
        <v>0.375</v>
      </c>
      <c r="AQ55" s="532">
        <v>0</v>
      </c>
      <c r="AR55" s="532">
        <v>0.37500000000004791</v>
      </c>
      <c r="AS55" s="532">
        <v>0.19761972989246068</v>
      </c>
    </row>
    <row r="56" spans="1:45" ht="15" x14ac:dyDescent="0.2">
      <c r="A56" s="823" t="s">
        <v>572</v>
      </c>
      <c r="B56" s="823"/>
      <c r="C56" s="824"/>
      <c r="D56" s="823"/>
      <c r="E56" s="824"/>
      <c r="F56" s="823"/>
      <c r="G56" s="824"/>
      <c r="H56" s="823"/>
      <c r="I56" s="823"/>
      <c r="J56" s="824"/>
      <c r="K56" s="824"/>
      <c r="L56" s="823"/>
      <c r="M56" s="824"/>
      <c r="N56" s="823"/>
      <c r="O56" s="824"/>
      <c r="P56" s="823"/>
      <c r="Q56" s="824"/>
      <c r="R56" s="824"/>
      <c r="S56" s="823" t="s">
        <v>100</v>
      </c>
      <c r="T56" s="823"/>
      <c r="U56" s="823"/>
      <c r="V56" s="823"/>
      <c r="W56" s="823"/>
      <c r="X56" s="823"/>
      <c r="Y56" s="823"/>
      <c r="Z56" s="823"/>
      <c r="AA56" s="823"/>
      <c r="AB56" s="823"/>
      <c r="AC56" s="823"/>
      <c r="AD56" s="823"/>
      <c r="AE56" s="823"/>
      <c r="AF56" s="823"/>
      <c r="AG56" s="823"/>
      <c r="AH56" s="823"/>
      <c r="AI56" s="823"/>
      <c r="AJ56" s="134"/>
    </row>
    <row r="57" spans="1:45" ht="15" x14ac:dyDescent="0.2">
      <c r="A57" s="823" t="s">
        <v>573</v>
      </c>
      <c r="B57" s="823"/>
      <c r="C57" s="824"/>
      <c r="D57" s="823"/>
      <c r="E57" s="824"/>
      <c r="F57" s="823"/>
      <c r="G57" s="824"/>
      <c r="H57" s="823"/>
      <c r="I57" s="823"/>
      <c r="J57" s="824"/>
      <c r="K57" s="824"/>
      <c r="L57" s="823"/>
      <c r="M57" s="824"/>
      <c r="N57" s="823"/>
      <c r="O57" s="824"/>
      <c r="P57" s="823"/>
      <c r="Q57" s="824"/>
      <c r="R57" s="824"/>
      <c r="S57" s="823" t="s">
        <v>100</v>
      </c>
      <c r="T57" s="823"/>
      <c r="U57" s="823"/>
      <c r="V57" s="823"/>
      <c r="W57" s="823"/>
      <c r="X57" s="823"/>
      <c r="Y57" s="823"/>
      <c r="Z57" s="823"/>
      <c r="AA57" s="823"/>
      <c r="AB57" s="823"/>
      <c r="AC57" s="823"/>
      <c r="AD57" s="823"/>
      <c r="AE57" s="823"/>
      <c r="AF57" s="823"/>
      <c r="AG57" s="823"/>
      <c r="AH57" s="823"/>
      <c r="AI57" s="823"/>
      <c r="AJ57" s="134"/>
    </row>
    <row r="58" spans="1:45" ht="15" x14ac:dyDescent="0.2">
      <c r="A58" s="823" t="s">
        <v>574</v>
      </c>
      <c r="B58" s="823"/>
      <c r="C58" s="824"/>
      <c r="D58" s="823"/>
      <c r="E58" s="824"/>
      <c r="F58" s="823"/>
      <c r="G58" s="824"/>
      <c r="H58" s="823"/>
      <c r="I58" s="823"/>
      <c r="J58" s="824"/>
      <c r="K58" s="824"/>
      <c r="L58" s="823"/>
      <c r="M58" s="824"/>
      <c r="N58" s="823"/>
      <c r="O58" s="824"/>
      <c r="P58" s="823"/>
      <c r="Q58" s="824"/>
      <c r="R58" s="824"/>
      <c r="S58" s="823" t="s">
        <v>100</v>
      </c>
      <c r="T58" s="823"/>
      <c r="U58" s="823"/>
      <c r="V58" s="823"/>
      <c r="W58" s="823"/>
      <c r="X58" s="823"/>
      <c r="Y58" s="823"/>
      <c r="Z58" s="823"/>
      <c r="AA58" s="823"/>
      <c r="AB58" s="823"/>
      <c r="AC58" s="823"/>
      <c r="AD58" s="823"/>
      <c r="AE58" s="823"/>
      <c r="AF58" s="823"/>
      <c r="AG58" s="823"/>
      <c r="AH58" s="823"/>
      <c r="AI58" s="823"/>
      <c r="AJ58" s="134"/>
    </row>
    <row r="59" spans="1:45" ht="1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s="134"/>
    </row>
    <row r="60" spans="1:45" ht="31.5" x14ac:dyDescent="0.25">
      <c r="A60" s="825" t="s">
        <v>502</v>
      </c>
      <c r="B60" s="825" t="s">
        <v>503</v>
      </c>
      <c r="C60"/>
      <c r="D60"/>
      <c r="E60"/>
      <c r="F60"/>
      <c r="G60"/>
      <c r="H60"/>
      <c r="I60"/>
      <c r="J60"/>
      <c r="K60"/>
      <c r="L60"/>
      <c r="M60"/>
      <c r="N60"/>
      <c r="O60"/>
      <c r="P60"/>
      <c r="Q60"/>
      <c r="R60"/>
      <c r="S60"/>
      <c r="T60"/>
      <c r="U60"/>
      <c r="V60"/>
      <c r="W60"/>
      <c r="X60"/>
      <c r="Y60"/>
      <c r="Z60"/>
      <c r="AA60"/>
      <c r="AB60"/>
      <c r="AC60"/>
      <c r="AD60"/>
      <c r="AE60"/>
      <c r="AF60"/>
      <c r="AG60"/>
      <c r="AH60"/>
      <c r="AI60"/>
      <c r="AJ60" s="134"/>
    </row>
    <row r="61" spans="1:45" ht="15" x14ac:dyDescent="0.2">
      <c r="A61" s="823" t="s">
        <v>575</v>
      </c>
      <c r="B61" s="823" t="s">
        <v>524</v>
      </c>
      <c r="C61" s="824"/>
      <c r="D61" s="823"/>
      <c r="E61" s="824"/>
      <c r="F61" s="823"/>
      <c r="G61" s="824"/>
      <c r="H61" s="823"/>
      <c r="I61" s="823"/>
      <c r="J61" s="824">
        <v>55</v>
      </c>
      <c r="K61" s="824">
        <v>0</v>
      </c>
      <c r="L61" s="824" t="s">
        <v>541</v>
      </c>
      <c r="M61" s="824">
        <v>0</v>
      </c>
      <c r="N61" s="824" t="s">
        <v>557</v>
      </c>
      <c r="O61" s="824">
        <v>0</v>
      </c>
      <c r="P61" s="824" t="s">
        <v>526</v>
      </c>
      <c r="Q61" s="824"/>
      <c r="R61" s="824"/>
      <c r="S61" s="823" t="s">
        <v>100</v>
      </c>
      <c r="T61" s="823"/>
      <c r="U61" s="823"/>
      <c r="V61" s="823"/>
      <c r="W61" s="823"/>
      <c r="X61" s="823"/>
      <c r="Y61" s="823"/>
      <c r="Z61" s="823"/>
      <c r="AA61" s="823"/>
      <c r="AB61" s="823"/>
      <c r="AC61" s="823"/>
      <c r="AD61" s="823"/>
      <c r="AE61" s="823"/>
      <c r="AF61" s="823"/>
      <c r="AG61" s="823"/>
      <c r="AH61" s="823"/>
      <c r="AI61" s="824">
        <v>0.33556208146191702</v>
      </c>
      <c r="AJ61" s="134"/>
    </row>
    <row r="62" spans="1:45" ht="30" x14ac:dyDescent="0.2">
      <c r="A62" s="823" t="s">
        <v>576</v>
      </c>
      <c r="B62" s="823" t="s">
        <v>577</v>
      </c>
      <c r="C62" s="824">
        <v>0.05</v>
      </c>
      <c r="D62" s="823" t="s">
        <v>34</v>
      </c>
      <c r="E62" s="824">
        <v>0</v>
      </c>
      <c r="F62" s="823" t="s">
        <v>34</v>
      </c>
      <c r="G62" s="824">
        <v>0</v>
      </c>
      <c r="H62" s="823" t="s">
        <v>36</v>
      </c>
      <c r="I62" s="823"/>
      <c r="J62" s="824">
        <v>27.5</v>
      </c>
      <c r="K62" s="824"/>
      <c r="L62" s="824">
        <v>9.6250000000000002E-2</v>
      </c>
      <c r="M62" s="824"/>
      <c r="N62" s="824">
        <v>0.171875</v>
      </c>
      <c r="O62" s="824"/>
      <c r="P62" s="824">
        <v>0</v>
      </c>
      <c r="Q62" s="824">
        <v>50.018657677382365</v>
      </c>
      <c r="R62" s="824">
        <v>3.1878468027164955</v>
      </c>
      <c r="S62" s="823" t="s">
        <v>95</v>
      </c>
      <c r="T62" s="823"/>
      <c r="U62" s="824">
        <v>5.2651102518009564E-2</v>
      </c>
      <c r="V62" s="824">
        <v>0</v>
      </c>
      <c r="W62" s="824">
        <v>0</v>
      </c>
      <c r="X62" s="824">
        <v>0</v>
      </c>
      <c r="Y62" s="824">
        <v>5.2651102518009564E-2</v>
      </c>
      <c r="Z62" s="823"/>
      <c r="AA62" s="823"/>
      <c r="AB62" s="823"/>
      <c r="AC62" s="823"/>
      <c r="AD62" s="823"/>
      <c r="AE62" s="824">
        <v>0.10286056559575313</v>
      </c>
      <c r="AF62" s="824">
        <v>5.4061737870014781E-3</v>
      </c>
      <c r="AG62" s="824">
        <v>0</v>
      </c>
      <c r="AH62" s="824">
        <v>4.226419325763197E-2</v>
      </c>
      <c r="AI62" s="824">
        <v>0.1677184326403818</v>
      </c>
      <c r="AJ62" s="531">
        <v>0.05</v>
      </c>
      <c r="AK62" s="532">
        <v>0</v>
      </c>
      <c r="AL62" s="532">
        <v>0</v>
      </c>
      <c r="AM62" s="532">
        <v>0</v>
      </c>
      <c r="AN62" s="532">
        <v>5.2651102518009564E-2</v>
      </c>
      <c r="AO62" s="532">
        <v>9.6250000000000002E-2</v>
      </c>
      <c r="AP62" s="532">
        <v>0.171875</v>
      </c>
      <c r="AQ62" s="532">
        <v>0</v>
      </c>
      <c r="AR62" s="532">
        <v>0.17187499999995215</v>
      </c>
      <c r="AS62" s="532">
        <v>0.1677184326403818</v>
      </c>
    </row>
    <row r="63" spans="1:45" ht="15" x14ac:dyDescent="0.2">
      <c r="A63" s="823" t="s">
        <v>578</v>
      </c>
      <c r="B63" s="823"/>
      <c r="C63" s="824"/>
      <c r="D63" s="823"/>
      <c r="E63" s="824"/>
      <c r="F63" s="823"/>
      <c r="G63" s="824"/>
      <c r="H63" s="823"/>
      <c r="I63" s="823"/>
      <c r="J63" s="824"/>
      <c r="K63" s="824"/>
      <c r="L63" s="823"/>
      <c r="M63" s="824"/>
      <c r="N63" s="823"/>
      <c r="O63" s="824"/>
      <c r="P63" s="823"/>
      <c r="Q63" s="824"/>
      <c r="R63" s="824"/>
      <c r="S63" s="823" t="s">
        <v>100</v>
      </c>
      <c r="T63" s="823"/>
      <c r="U63" s="823"/>
      <c r="V63" s="823"/>
      <c r="W63" s="823"/>
      <c r="X63" s="823"/>
      <c r="Y63" s="823"/>
      <c r="Z63" s="823"/>
      <c r="AA63" s="823"/>
      <c r="AB63" s="823"/>
      <c r="AC63" s="823"/>
      <c r="AD63" s="823"/>
      <c r="AE63" s="823"/>
      <c r="AF63" s="823"/>
      <c r="AG63" s="823"/>
      <c r="AH63" s="823"/>
      <c r="AI63" s="823"/>
      <c r="AJ63" s="134"/>
    </row>
    <row r="64" spans="1:45" ht="15" x14ac:dyDescent="0.2">
      <c r="A64" s="823" t="s">
        <v>579</v>
      </c>
      <c r="B64" s="823"/>
      <c r="C64" s="824"/>
      <c r="D64" s="823"/>
      <c r="E64" s="824"/>
      <c r="F64" s="823"/>
      <c r="G64" s="824"/>
      <c r="H64" s="823"/>
      <c r="I64" s="823"/>
      <c r="J64" s="824"/>
      <c r="K64" s="824"/>
      <c r="L64" s="823"/>
      <c r="M64" s="824"/>
      <c r="N64" s="823"/>
      <c r="O64" s="824"/>
      <c r="P64" s="823"/>
      <c r="Q64" s="824"/>
      <c r="R64" s="824"/>
      <c r="S64" s="823" t="s">
        <v>100</v>
      </c>
      <c r="T64" s="823"/>
      <c r="U64" s="823"/>
      <c r="V64" s="823"/>
      <c r="W64" s="823"/>
      <c r="X64" s="823"/>
      <c r="Y64" s="823"/>
      <c r="Z64" s="823"/>
      <c r="AA64" s="823"/>
      <c r="AB64" s="823"/>
      <c r="AC64" s="823"/>
      <c r="AD64" s="823"/>
      <c r="AE64" s="823"/>
      <c r="AF64" s="823"/>
      <c r="AG64" s="823"/>
      <c r="AH64" s="823"/>
      <c r="AI64" s="823"/>
      <c r="AJ64" s="134"/>
    </row>
    <row r="65" spans="1:45" ht="15" x14ac:dyDescent="0.2">
      <c r="A65" s="823" t="s">
        <v>580</v>
      </c>
      <c r="B65" s="823"/>
      <c r="C65" s="824"/>
      <c r="D65" s="823"/>
      <c r="E65" s="824"/>
      <c r="F65" s="823"/>
      <c r="G65" s="824"/>
      <c r="H65" s="823"/>
      <c r="I65" s="823"/>
      <c r="J65" s="824"/>
      <c r="K65" s="824"/>
      <c r="L65" s="823"/>
      <c r="M65" s="824"/>
      <c r="N65" s="823"/>
      <c r="O65" s="824"/>
      <c r="P65" s="823"/>
      <c r="Q65" s="824"/>
      <c r="R65" s="824"/>
      <c r="S65" s="823" t="s">
        <v>100</v>
      </c>
      <c r="T65" s="823"/>
      <c r="U65" s="823"/>
      <c r="V65" s="823"/>
      <c r="W65" s="823"/>
      <c r="X65" s="823"/>
      <c r="Y65" s="823"/>
      <c r="Z65" s="823"/>
      <c r="AA65" s="823"/>
      <c r="AB65" s="823"/>
      <c r="AC65" s="823"/>
      <c r="AD65" s="823"/>
      <c r="AE65" s="823"/>
      <c r="AF65" s="823"/>
      <c r="AG65" s="823"/>
      <c r="AH65" s="823"/>
      <c r="AI65" s="823"/>
      <c r="AJ65" s="134"/>
    </row>
    <row r="66" spans="1:45" ht="1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s="134"/>
    </row>
    <row r="67" spans="1:45" ht="1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s="134"/>
    </row>
    <row r="68" spans="1:45" ht="1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s="134"/>
    </row>
    <row r="69" spans="1:45" ht="1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s="134"/>
    </row>
    <row r="70" spans="1:45" ht="1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s="134"/>
    </row>
    <row r="71" spans="1:45" ht="1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s="134"/>
    </row>
    <row r="72" spans="1:45" ht="1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s="134"/>
    </row>
    <row r="73" spans="1:45" ht="1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s="134"/>
    </row>
    <row r="74" spans="1:45" ht="1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s="134"/>
    </row>
    <row r="75" spans="1:45" ht="1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s="134"/>
    </row>
    <row r="76" spans="1:45" ht="1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s="531">
        <v>0.01</v>
      </c>
      <c r="AK76" s="532">
        <v>0</v>
      </c>
      <c r="AL76" s="532">
        <v>0</v>
      </c>
      <c r="AM76" s="532">
        <v>0</v>
      </c>
      <c r="AN76" s="532">
        <v>1.0404041044373464E-2</v>
      </c>
      <c r="AO76" s="532">
        <v>0</v>
      </c>
      <c r="AP76" s="532">
        <v>0</v>
      </c>
      <c r="AQ76" s="532">
        <v>0</v>
      </c>
      <c r="AR76" s="532">
        <v>0</v>
      </c>
      <c r="AS76" s="532">
        <v>0</v>
      </c>
    </row>
    <row r="77" spans="1:45" ht="1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s="134"/>
    </row>
    <row r="78" spans="1:45" ht="1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s="134"/>
    </row>
    <row r="79" spans="1:45" ht="1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s="134"/>
    </row>
    <row r="80" spans="1:45" x14ac:dyDescent="0.2">
      <c r="A80" s="135"/>
      <c r="B80" s="136"/>
      <c r="C80" s="137"/>
      <c r="D80" s="138"/>
      <c r="E80" s="139"/>
      <c r="F80" s="138"/>
      <c r="G80" s="140"/>
      <c r="H80" s="138"/>
      <c r="I80" s="138"/>
      <c r="J80" s="141"/>
      <c r="K80" s="139"/>
      <c r="L80" s="139"/>
      <c r="M80" s="139"/>
      <c r="N80" s="139"/>
      <c r="O80" s="140"/>
      <c r="P80" s="140"/>
      <c r="Q80" s="142"/>
      <c r="R80" s="142"/>
      <c r="S80" s="143"/>
      <c r="T80" s="134"/>
      <c r="U80" s="144" t="str">
        <f t="shared" ref="U80:U119" si="0">IF(K80, K80,"")</f>
        <v/>
      </c>
      <c r="V80" s="144" t="str">
        <f t="shared" ref="V80:V119" si="1">IF(M80, M80,"")</f>
        <v/>
      </c>
      <c r="W80" s="145" t="str">
        <f t="shared" ref="W80:W119" si="2">IF(O80, O80,"")</f>
        <v/>
      </c>
      <c r="X80" s="144"/>
      <c r="Y80" s="144"/>
      <c r="Z80" s="144"/>
      <c r="AA80" s="144"/>
      <c r="AB80" s="145"/>
      <c r="AC80" s="144"/>
      <c r="AD80" s="144"/>
      <c r="AE80" s="144"/>
      <c r="AF80" s="144"/>
      <c r="AG80" s="145"/>
      <c r="AH80" s="144"/>
      <c r="AI80" s="144"/>
      <c r="AJ80" s="134"/>
    </row>
    <row r="81" spans="1:36" x14ac:dyDescent="0.2">
      <c r="A81" s="135"/>
      <c r="B81" s="136"/>
      <c r="C81" s="137"/>
      <c r="D81" s="138"/>
      <c r="E81" s="139"/>
      <c r="F81" s="138"/>
      <c r="G81" s="140"/>
      <c r="H81" s="138"/>
      <c r="I81" s="138"/>
      <c r="J81" s="141"/>
      <c r="K81" s="139"/>
      <c r="L81" s="139"/>
      <c r="M81" s="139"/>
      <c r="N81" s="139"/>
      <c r="O81" s="140"/>
      <c r="P81" s="140"/>
      <c r="Q81" s="142"/>
      <c r="R81" s="142"/>
      <c r="S81" s="143"/>
      <c r="T81" s="134"/>
      <c r="U81" s="144" t="str">
        <f t="shared" si="0"/>
        <v/>
      </c>
      <c r="V81" s="144" t="str">
        <f t="shared" si="1"/>
        <v/>
      </c>
      <c r="W81" s="145" t="str">
        <f t="shared" si="2"/>
        <v/>
      </c>
      <c r="X81" s="144"/>
      <c r="Y81" s="144"/>
      <c r="Z81" s="144"/>
      <c r="AA81" s="144"/>
      <c r="AB81" s="145"/>
      <c r="AC81" s="144"/>
      <c r="AD81" s="144"/>
      <c r="AE81" s="144"/>
      <c r="AF81" s="144"/>
      <c r="AG81" s="145"/>
      <c r="AH81" s="144"/>
      <c r="AI81" s="144"/>
      <c r="AJ81" s="134"/>
    </row>
    <row r="82" spans="1:36" x14ac:dyDescent="0.2">
      <c r="A82" s="135"/>
      <c r="B82" s="136"/>
      <c r="C82" s="137"/>
      <c r="D82" s="138"/>
      <c r="E82" s="139"/>
      <c r="F82" s="138"/>
      <c r="G82" s="140"/>
      <c r="H82" s="138"/>
      <c r="I82" s="138"/>
      <c r="J82" s="141"/>
      <c r="K82" s="139"/>
      <c r="L82" s="139"/>
      <c r="M82" s="139"/>
      <c r="N82" s="139"/>
      <c r="O82" s="140"/>
      <c r="P82" s="140"/>
      <c r="Q82" s="142"/>
      <c r="R82" s="142"/>
      <c r="S82" s="143"/>
      <c r="T82" s="134"/>
      <c r="U82" s="144" t="str">
        <f t="shared" si="0"/>
        <v/>
      </c>
      <c r="V82" s="144" t="str">
        <f t="shared" si="1"/>
        <v/>
      </c>
      <c r="W82" s="145" t="str">
        <f t="shared" si="2"/>
        <v/>
      </c>
      <c r="X82" s="144"/>
      <c r="Y82" s="144"/>
      <c r="Z82" s="144"/>
      <c r="AA82" s="144"/>
      <c r="AB82" s="145"/>
      <c r="AC82" s="144"/>
      <c r="AD82" s="144"/>
      <c r="AE82" s="144"/>
      <c r="AF82" s="144"/>
      <c r="AG82" s="145"/>
      <c r="AH82" s="144"/>
      <c r="AI82" s="144"/>
      <c r="AJ82" s="134"/>
    </row>
    <row r="83" spans="1:36" x14ac:dyDescent="0.2">
      <c r="A83" s="135"/>
      <c r="B83" s="136"/>
      <c r="C83" s="137"/>
      <c r="D83" s="138"/>
      <c r="E83" s="139"/>
      <c r="F83" s="138"/>
      <c r="G83" s="140"/>
      <c r="H83" s="138"/>
      <c r="I83" s="138"/>
      <c r="J83" s="141"/>
      <c r="K83" s="139"/>
      <c r="L83" s="139"/>
      <c r="M83" s="139"/>
      <c r="N83" s="139"/>
      <c r="O83" s="140"/>
      <c r="P83" s="140"/>
      <c r="Q83" s="142"/>
      <c r="R83" s="142"/>
      <c r="S83" s="143"/>
      <c r="T83" s="134"/>
      <c r="U83" s="144" t="str">
        <f t="shared" si="0"/>
        <v/>
      </c>
      <c r="V83" s="144" t="str">
        <f t="shared" si="1"/>
        <v/>
      </c>
      <c r="W83" s="145" t="str">
        <f t="shared" si="2"/>
        <v/>
      </c>
      <c r="X83" s="144"/>
      <c r="Y83" s="144"/>
      <c r="Z83" s="144"/>
      <c r="AA83" s="144"/>
      <c r="AB83" s="145"/>
      <c r="AC83" s="144"/>
      <c r="AD83" s="144"/>
      <c r="AE83" s="144"/>
      <c r="AF83" s="144"/>
      <c r="AG83" s="145"/>
      <c r="AH83" s="144"/>
      <c r="AI83" s="144"/>
      <c r="AJ83" s="134"/>
    </row>
    <row r="84" spans="1:36" x14ac:dyDescent="0.2">
      <c r="A84" s="135"/>
      <c r="B84" s="136"/>
      <c r="C84" s="137"/>
      <c r="D84" s="138"/>
      <c r="E84" s="139"/>
      <c r="F84" s="138"/>
      <c r="G84" s="140"/>
      <c r="H84" s="138"/>
      <c r="I84" s="138"/>
      <c r="J84" s="141"/>
      <c r="K84" s="139"/>
      <c r="L84" s="139"/>
      <c r="M84" s="139"/>
      <c r="N84" s="139"/>
      <c r="O84" s="140"/>
      <c r="P84" s="140"/>
      <c r="Q84" s="142"/>
      <c r="R84" s="142"/>
      <c r="S84" s="143"/>
      <c r="T84" s="134"/>
      <c r="U84" s="144" t="str">
        <f t="shared" si="0"/>
        <v/>
      </c>
      <c r="V84" s="144" t="str">
        <f t="shared" si="1"/>
        <v/>
      </c>
      <c r="W84" s="145" t="str">
        <f t="shared" si="2"/>
        <v/>
      </c>
      <c r="X84" s="144"/>
      <c r="Y84" s="144"/>
      <c r="Z84" s="144"/>
      <c r="AA84" s="144"/>
      <c r="AB84" s="145"/>
      <c r="AC84" s="144"/>
      <c r="AD84" s="144"/>
      <c r="AE84" s="144"/>
      <c r="AF84" s="144"/>
      <c r="AG84" s="145"/>
      <c r="AH84" s="144"/>
      <c r="AI84" s="144"/>
      <c r="AJ84" s="134"/>
    </row>
    <row r="85" spans="1:36" x14ac:dyDescent="0.2">
      <c r="A85" s="135"/>
      <c r="B85" s="136"/>
      <c r="C85" s="137"/>
      <c r="D85" s="138"/>
      <c r="E85" s="139"/>
      <c r="F85" s="138"/>
      <c r="G85" s="140"/>
      <c r="H85" s="138"/>
      <c r="I85" s="138"/>
      <c r="J85" s="141"/>
      <c r="K85" s="139"/>
      <c r="L85" s="139"/>
      <c r="M85" s="139"/>
      <c r="N85" s="139"/>
      <c r="O85" s="140"/>
      <c r="P85" s="140"/>
      <c r="Q85" s="142"/>
      <c r="R85" s="142"/>
      <c r="S85" s="143"/>
      <c r="T85" s="134"/>
      <c r="U85" s="144" t="str">
        <f t="shared" si="0"/>
        <v/>
      </c>
      <c r="V85" s="144" t="str">
        <f t="shared" si="1"/>
        <v/>
      </c>
      <c r="W85" s="145" t="str">
        <f t="shared" si="2"/>
        <v/>
      </c>
      <c r="X85" s="144"/>
      <c r="Y85" s="144"/>
      <c r="Z85" s="144"/>
      <c r="AA85" s="144"/>
      <c r="AB85" s="145"/>
      <c r="AC85" s="144"/>
      <c r="AD85" s="144"/>
      <c r="AE85" s="144"/>
      <c r="AF85" s="144"/>
      <c r="AG85" s="145"/>
      <c r="AH85" s="144"/>
      <c r="AI85" s="144"/>
      <c r="AJ85" s="134"/>
    </row>
    <row r="86" spans="1:36" x14ac:dyDescent="0.2">
      <c r="A86" s="135"/>
      <c r="B86" s="136"/>
      <c r="C86" s="137"/>
      <c r="D86" s="138"/>
      <c r="E86" s="139"/>
      <c r="F86" s="138"/>
      <c r="G86" s="140"/>
      <c r="H86" s="138"/>
      <c r="I86" s="138"/>
      <c r="J86" s="141"/>
      <c r="K86" s="139"/>
      <c r="L86" s="139"/>
      <c r="M86" s="139"/>
      <c r="N86" s="139"/>
      <c r="O86" s="140"/>
      <c r="P86" s="140"/>
      <c r="Q86" s="142"/>
      <c r="R86" s="142"/>
      <c r="S86" s="143"/>
      <c r="T86" s="134"/>
      <c r="U86" s="144" t="str">
        <f t="shared" si="0"/>
        <v/>
      </c>
      <c r="V86" s="144" t="str">
        <f t="shared" si="1"/>
        <v/>
      </c>
      <c r="W86" s="145" t="str">
        <f t="shared" si="2"/>
        <v/>
      </c>
      <c r="X86" s="144"/>
      <c r="Y86" s="144"/>
      <c r="Z86" s="144"/>
      <c r="AA86" s="144"/>
      <c r="AB86" s="145"/>
      <c r="AC86" s="144"/>
      <c r="AD86" s="144"/>
      <c r="AE86" s="144"/>
      <c r="AF86" s="144"/>
      <c r="AG86" s="145"/>
      <c r="AH86" s="144"/>
      <c r="AI86" s="144"/>
      <c r="AJ86" s="134"/>
    </row>
    <row r="87" spans="1:36" x14ac:dyDescent="0.2">
      <c r="A87" s="135"/>
      <c r="B87" s="136"/>
      <c r="C87" s="137"/>
      <c r="D87" s="138"/>
      <c r="E87" s="139"/>
      <c r="F87" s="138"/>
      <c r="G87" s="140"/>
      <c r="H87" s="138"/>
      <c r="I87" s="138"/>
      <c r="J87" s="141"/>
      <c r="K87" s="139"/>
      <c r="L87" s="139"/>
      <c r="M87" s="139"/>
      <c r="N87" s="139"/>
      <c r="O87" s="140"/>
      <c r="P87" s="140"/>
      <c r="Q87" s="142"/>
      <c r="R87" s="142"/>
      <c r="S87" s="143"/>
      <c r="T87" s="134"/>
      <c r="U87" s="144" t="str">
        <f t="shared" si="0"/>
        <v/>
      </c>
      <c r="V87" s="144" t="str">
        <f t="shared" si="1"/>
        <v/>
      </c>
      <c r="W87" s="145" t="str">
        <f t="shared" si="2"/>
        <v/>
      </c>
      <c r="X87" s="144"/>
      <c r="Y87" s="144"/>
      <c r="Z87" s="144"/>
      <c r="AA87" s="144"/>
      <c r="AB87" s="145"/>
      <c r="AC87" s="144"/>
      <c r="AD87" s="144"/>
      <c r="AE87" s="144"/>
      <c r="AF87" s="144"/>
      <c r="AG87" s="145"/>
      <c r="AH87" s="144"/>
      <c r="AI87" s="144"/>
      <c r="AJ87" s="134"/>
    </row>
    <row r="88" spans="1:36" x14ac:dyDescent="0.2">
      <c r="A88" s="135"/>
      <c r="B88" s="136"/>
      <c r="C88" s="137"/>
      <c r="D88" s="138"/>
      <c r="E88" s="139"/>
      <c r="F88" s="138"/>
      <c r="G88" s="140"/>
      <c r="H88" s="138"/>
      <c r="I88" s="138"/>
      <c r="J88" s="141"/>
      <c r="K88" s="139"/>
      <c r="L88" s="139"/>
      <c r="M88" s="139"/>
      <c r="N88" s="139"/>
      <c r="O88" s="140"/>
      <c r="P88" s="140"/>
      <c r="Q88" s="142"/>
      <c r="R88" s="142"/>
      <c r="S88" s="143"/>
      <c r="T88" s="134"/>
      <c r="U88" s="144" t="str">
        <f t="shared" si="0"/>
        <v/>
      </c>
      <c r="V88" s="144" t="str">
        <f t="shared" si="1"/>
        <v/>
      </c>
      <c r="W88" s="145" t="str">
        <f t="shared" si="2"/>
        <v/>
      </c>
      <c r="X88" s="144"/>
      <c r="Y88" s="144"/>
      <c r="Z88" s="144"/>
      <c r="AA88" s="144"/>
      <c r="AB88" s="145"/>
      <c r="AC88" s="144"/>
      <c r="AD88" s="144"/>
      <c r="AE88" s="144"/>
      <c r="AF88" s="144"/>
      <c r="AG88" s="145"/>
      <c r="AH88" s="144"/>
      <c r="AI88" s="144"/>
      <c r="AJ88" s="134"/>
    </row>
    <row r="89" spans="1:36" x14ac:dyDescent="0.2">
      <c r="A89" s="135"/>
      <c r="B89" s="136"/>
      <c r="C89" s="137"/>
      <c r="D89" s="138"/>
      <c r="E89" s="139"/>
      <c r="F89" s="138"/>
      <c r="G89" s="140"/>
      <c r="H89" s="138"/>
      <c r="I89" s="138"/>
      <c r="J89" s="141"/>
      <c r="K89" s="139"/>
      <c r="L89" s="139"/>
      <c r="M89" s="139"/>
      <c r="N89" s="139"/>
      <c r="O89" s="140"/>
      <c r="P89" s="140"/>
      <c r="Q89" s="142"/>
      <c r="R89" s="142"/>
      <c r="S89" s="143"/>
      <c r="T89" s="134"/>
      <c r="U89" s="144" t="str">
        <f t="shared" si="0"/>
        <v/>
      </c>
      <c r="V89" s="144" t="str">
        <f t="shared" si="1"/>
        <v/>
      </c>
      <c r="W89" s="145" t="str">
        <f t="shared" si="2"/>
        <v/>
      </c>
      <c r="X89" s="144"/>
      <c r="Y89" s="144"/>
      <c r="Z89" s="144"/>
      <c r="AA89" s="144"/>
      <c r="AB89" s="145"/>
      <c r="AC89" s="144"/>
      <c r="AD89" s="144"/>
      <c r="AE89" s="144"/>
      <c r="AF89" s="144"/>
      <c r="AG89" s="145"/>
      <c r="AH89" s="144"/>
      <c r="AI89" s="144"/>
      <c r="AJ89" s="134"/>
    </row>
    <row r="90" spans="1:36" x14ac:dyDescent="0.2">
      <c r="A90" s="135"/>
      <c r="B90" s="136"/>
      <c r="C90" s="137"/>
      <c r="D90" s="138"/>
      <c r="E90" s="139"/>
      <c r="F90" s="138"/>
      <c r="G90" s="140"/>
      <c r="H90" s="138"/>
      <c r="I90" s="138"/>
      <c r="J90" s="141"/>
      <c r="K90" s="139"/>
      <c r="L90" s="139"/>
      <c r="M90" s="139"/>
      <c r="N90" s="139"/>
      <c r="O90" s="140"/>
      <c r="P90" s="140"/>
      <c r="Q90" s="142"/>
      <c r="R90" s="142"/>
      <c r="S90" s="143"/>
      <c r="T90" s="134"/>
      <c r="U90" s="144" t="str">
        <f t="shared" si="0"/>
        <v/>
      </c>
      <c r="V90" s="144" t="str">
        <f t="shared" si="1"/>
        <v/>
      </c>
      <c r="W90" s="145" t="str">
        <f t="shared" si="2"/>
        <v/>
      </c>
      <c r="X90" s="144"/>
      <c r="Y90" s="144"/>
      <c r="Z90" s="144"/>
      <c r="AA90" s="144"/>
      <c r="AB90" s="145"/>
      <c r="AC90" s="144"/>
      <c r="AD90" s="144"/>
      <c r="AE90" s="144"/>
      <c r="AF90" s="144"/>
      <c r="AG90" s="145"/>
      <c r="AH90" s="144"/>
      <c r="AI90" s="144"/>
      <c r="AJ90" s="134"/>
    </row>
    <row r="91" spans="1:36" x14ac:dyDescent="0.2">
      <c r="A91" s="135"/>
      <c r="B91" s="136"/>
      <c r="C91" s="137"/>
      <c r="D91" s="138"/>
      <c r="E91" s="139"/>
      <c r="F91" s="138"/>
      <c r="G91" s="140"/>
      <c r="H91" s="138"/>
      <c r="I91" s="138"/>
      <c r="J91" s="141"/>
      <c r="K91" s="139"/>
      <c r="L91" s="139"/>
      <c r="M91" s="139"/>
      <c r="N91" s="139"/>
      <c r="O91" s="140"/>
      <c r="P91" s="140"/>
      <c r="Q91" s="142"/>
      <c r="R91" s="142"/>
      <c r="S91" s="143"/>
      <c r="T91" s="134"/>
      <c r="U91" s="144" t="str">
        <f t="shared" si="0"/>
        <v/>
      </c>
      <c r="V91" s="144" t="str">
        <f t="shared" si="1"/>
        <v/>
      </c>
      <c r="W91" s="145" t="str">
        <f t="shared" si="2"/>
        <v/>
      </c>
      <c r="X91" s="144"/>
      <c r="Y91" s="144"/>
      <c r="Z91" s="144"/>
      <c r="AA91" s="144"/>
      <c r="AB91" s="145"/>
      <c r="AC91" s="144"/>
      <c r="AD91" s="144"/>
      <c r="AE91" s="144"/>
      <c r="AF91" s="144"/>
      <c r="AG91" s="145"/>
      <c r="AH91" s="144"/>
      <c r="AI91" s="144"/>
      <c r="AJ91" s="134"/>
    </row>
    <row r="92" spans="1:36" x14ac:dyDescent="0.2">
      <c r="A92" s="135"/>
      <c r="B92" s="136"/>
      <c r="C92" s="137"/>
      <c r="D92" s="138"/>
      <c r="E92" s="139"/>
      <c r="F92" s="138"/>
      <c r="G92" s="140"/>
      <c r="H92" s="138"/>
      <c r="I92" s="138"/>
      <c r="J92" s="141"/>
      <c r="K92" s="139"/>
      <c r="L92" s="139"/>
      <c r="M92" s="139"/>
      <c r="N92" s="139"/>
      <c r="O92" s="140"/>
      <c r="P92" s="140"/>
      <c r="Q92" s="142"/>
      <c r="R92" s="142"/>
      <c r="S92" s="143"/>
      <c r="T92" s="134"/>
      <c r="U92" s="144" t="str">
        <f t="shared" si="0"/>
        <v/>
      </c>
      <c r="V92" s="144" t="str">
        <f t="shared" si="1"/>
        <v/>
      </c>
      <c r="W92" s="145" t="str">
        <f t="shared" si="2"/>
        <v/>
      </c>
      <c r="X92" s="144"/>
      <c r="Y92" s="144"/>
      <c r="Z92" s="144"/>
      <c r="AA92" s="144"/>
      <c r="AB92" s="145"/>
      <c r="AC92" s="144"/>
      <c r="AD92" s="144"/>
      <c r="AE92" s="144"/>
      <c r="AF92" s="144"/>
      <c r="AG92" s="145"/>
      <c r="AH92" s="144"/>
      <c r="AI92" s="144"/>
      <c r="AJ92" s="134"/>
    </row>
    <row r="93" spans="1:36" x14ac:dyDescent="0.2">
      <c r="A93" s="135"/>
      <c r="B93" s="136"/>
      <c r="C93" s="137"/>
      <c r="D93" s="138"/>
      <c r="E93" s="139"/>
      <c r="F93" s="138"/>
      <c r="G93" s="140"/>
      <c r="H93" s="138"/>
      <c r="I93" s="138"/>
      <c r="J93" s="141"/>
      <c r="K93" s="139"/>
      <c r="L93" s="139"/>
      <c r="M93" s="139"/>
      <c r="N93" s="139"/>
      <c r="O93" s="140"/>
      <c r="P93" s="140"/>
      <c r="Q93" s="142"/>
      <c r="R93" s="142"/>
      <c r="S93" s="143"/>
      <c r="T93" s="134"/>
      <c r="U93" s="144" t="str">
        <f t="shared" si="0"/>
        <v/>
      </c>
      <c r="V93" s="144" t="str">
        <f t="shared" si="1"/>
        <v/>
      </c>
      <c r="W93" s="145" t="str">
        <f t="shared" si="2"/>
        <v/>
      </c>
      <c r="X93" s="144"/>
      <c r="Y93" s="144"/>
      <c r="Z93" s="144"/>
      <c r="AA93" s="144"/>
      <c r="AB93" s="145"/>
      <c r="AC93" s="144"/>
      <c r="AD93" s="144"/>
      <c r="AE93" s="144"/>
      <c r="AF93" s="144"/>
      <c r="AG93" s="145"/>
      <c r="AH93" s="144"/>
      <c r="AI93" s="144"/>
      <c r="AJ93" s="134"/>
    </row>
    <row r="94" spans="1:36" x14ac:dyDescent="0.2">
      <c r="A94" s="135"/>
      <c r="B94" s="136"/>
      <c r="C94" s="137"/>
      <c r="D94" s="138"/>
      <c r="E94" s="139"/>
      <c r="F94" s="138"/>
      <c r="G94" s="140"/>
      <c r="H94" s="138"/>
      <c r="I94" s="138"/>
      <c r="J94" s="141"/>
      <c r="K94" s="139"/>
      <c r="L94" s="139"/>
      <c r="M94" s="139"/>
      <c r="N94" s="139"/>
      <c r="O94" s="140"/>
      <c r="P94" s="140"/>
      <c r="Q94" s="142"/>
      <c r="R94" s="142"/>
      <c r="S94" s="143"/>
      <c r="T94" s="134"/>
      <c r="U94" s="144" t="str">
        <f t="shared" si="0"/>
        <v/>
      </c>
      <c r="V94" s="144" t="str">
        <f t="shared" si="1"/>
        <v/>
      </c>
      <c r="W94" s="145" t="str">
        <f t="shared" si="2"/>
        <v/>
      </c>
      <c r="X94" s="144"/>
      <c r="Y94" s="144"/>
      <c r="Z94" s="144"/>
      <c r="AA94" s="144"/>
      <c r="AB94" s="145"/>
      <c r="AC94" s="144"/>
      <c r="AD94" s="144"/>
      <c r="AE94" s="144"/>
      <c r="AF94" s="144"/>
      <c r="AG94" s="145"/>
      <c r="AH94" s="144"/>
      <c r="AI94" s="144"/>
      <c r="AJ94" s="134"/>
    </row>
    <row r="95" spans="1:36" x14ac:dyDescent="0.2">
      <c r="A95" s="135"/>
      <c r="B95" s="136"/>
      <c r="C95" s="137"/>
      <c r="D95" s="138"/>
      <c r="E95" s="139"/>
      <c r="F95" s="138"/>
      <c r="G95" s="140"/>
      <c r="H95" s="138"/>
      <c r="I95" s="138"/>
      <c r="J95" s="141"/>
      <c r="K95" s="139"/>
      <c r="L95" s="139"/>
      <c r="M95" s="139"/>
      <c r="N95" s="139"/>
      <c r="O95" s="140"/>
      <c r="P95" s="140"/>
      <c r="Q95" s="142"/>
      <c r="R95" s="142"/>
      <c r="S95" s="143"/>
      <c r="T95" s="134"/>
      <c r="U95" s="144" t="str">
        <f t="shared" si="0"/>
        <v/>
      </c>
      <c r="V95" s="144" t="str">
        <f t="shared" si="1"/>
        <v/>
      </c>
      <c r="W95" s="145" t="str">
        <f t="shared" si="2"/>
        <v/>
      </c>
      <c r="X95" s="144"/>
      <c r="Y95" s="144"/>
      <c r="Z95" s="144"/>
      <c r="AA95" s="144"/>
      <c r="AB95" s="145"/>
      <c r="AC95" s="144"/>
      <c r="AD95" s="144"/>
      <c r="AE95" s="144"/>
      <c r="AF95" s="144"/>
      <c r="AG95" s="145"/>
      <c r="AH95" s="144"/>
      <c r="AI95" s="144"/>
      <c r="AJ95" s="134"/>
    </row>
    <row r="96" spans="1:36" x14ac:dyDescent="0.2">
      <c r="A96" s="135"/>
      <c r="B96" s="136"/>
      <c r="C96" s="137"/>
      <c r="D96" s="138"/>
      <c r="E96" s="139"/>
      <c r="F96" s="138"/>
      <c r="G96" s="140"/>
      <c r="H96" s="138"/>
      <c r="I96" s="138"/>
      <c r="J96" s="141"/>
      <c r="K96" s="139"/>
      <c r="L96" s="139"/>
      <c r="M96" s="139"/>
      <c r="N96" s="139"/>
      <c r="O96" s="140"/>
      <c r="P96" s="140"/>
      <c r="Q96" s="142"/>
      <c r="R96" s="142"/>
      <c r="S96" s="143"/>
      <c r="T96" s="134"/>
      <c r="U96" s="144" t="str">
        <f t="shared" si="0"/>
        <v/>
      </c>
      <c r="V96" s="144" t="str">
        <f t="shared" si="1"/>
        <v/>
      </c>
      <c r="W96" s="145" t="str">
        <f t="shared" si="2"/>
        <v/>
      </c>
      <c r="X96" s="144"/>
      <c r="Y96" s="144"/>
      <c r="Z96" s="144"/>
      <c r="AA96" s="144"/>
      <c r="AB96" s="145"/>
      <c r="AC96" s="144"/>
      <c r="AD96" s="144"/>
      <c r="AE96" s="144"/>
      <c r="AF96" s="144"/>
      <c r="AG96" s="145"/>
      <c r="AH96" s="144"/>
      <c r="AI96" s="144"/>
      <c r="AJ96" s="134"/>
    </row>
    <row r="97" spans="1:36" x14ac:dyDescent="0.2">
      <c r="A97" s="135"/>
      <c r="B97" s="136"/>
      <c r="C97" s="137"/>
      <c r="D97" s="138"/>
      <c r="E97" s="139"/>
      <c r="F97" s="138"/>
      <c r="G97" s="140"/>
      <c r="H97" s="138"/>
      <c r="I97" s="138"/>
      <c r="J97" s="141"/>
      <c r="K97" s="139"/>
      <c r="L97" s="139"/>
      <c r="M97" s="139"/>
      <c r="N97" s="139"/>
      <c r="O97" s="140"/>
      <c r="P97" s="140"/>
      <c r="Q97" s="142"/>
      <c r="R97" s="142"/>
      <c r="S97" s="143"/>
      <c r="T97" s="134"/>
      <c r="U97" s="144" t="str">
        <f t="shared" si="0"/>
        <v/>
      </c>
      <c r="V97" s="144" t="str">
        <f t="shared" si="1"/>
        <v/>
      </c>
      <c r="W97" s="145" t="str">
        <f t="shared" si="2"/>
        <v/>
      </c>
      <c r="X97" s="144"/>
      <c r="Y97" s="144"/>
      <c r="Z97" s="144"/>
      <c r="AA97" s="144"/>
      <c r="AB97" s="145"/>
      <c r="AC97" s="144"/>
      <c r="AD97" s="144"/>
      <c r="AE97" s="144"/>
      <c r="AF97" s="144"/>
      <c r="AG97" s="145"/>
      <c r="AH97" s="144"/>
      <c r="AI97" s="144"/>
      <c r="AJ97" s="134"/>
    </row>
    <row r="98" spans="1:36" x14ac:dyDescent="0.2">
      <c r="A98" s="135"/>
      <c r="B98" s="136"/>
      <c r="C98" s="137"/>
      <c r="D98" s="138"/>
      <c r="E98" s="139"/>
      <c r="F98" s="138"/>
      <c r="G98" s="140"/>
      <c r="H98" s="138"/>
      <c r="I98" s="138"/>
      <c r="J98" s="141"/>
      <c r="K98" s="139"/>
      <c r="L98" s="139"/>
      <c r="M98" s="139"/>
      <c r="N98" s="139"/>
      <c r="O98" s="140"/>
      <c r="P98" s="140"/>
      <c r="Q98" s="142"/>
      <c r="R98" s="142"/>
      <c r="S98" s="143"/>
      <c r="T98" s="134"/>
      <c r="U98" s="144" t="str">
        <f t="shared" si="0"/>
        <v/>
      </c>
      <c r="V98" s="144" t="str">
        <f t="shared" si="1"/>
        <v/>
      </c>
      <c r="W98" s="145" t="str">
        <f t="shared" si="2"/>
        <v/>
      </c>
      <c r="X98" s="144"/>
      <c r="Y98" s="144"/>
      <c r="Z98" s="144"/>
      <c r="AA98" s="144"/>
      <c r="AB98" s="145"/>
      <c r="AC98" s="144"/>
      <c r="AD98" s="144"/>
      <c r="AE98" s="144"/>
      <c r="AF98" s="144"/>
      <c r="AG98" s="145"/>
      <c r="AH98" s="144"/>
      <c r="AI98" s="144"/>
      <c r="AJ98" s="134"/>
    </row>
    <row r="99" spans="1:36" x14ac:dyDescent="0.2">
      <c r="A99" s="135"/>
      <c r="B99" s="136"/>
      <c r="C99" s="137"/>
      <c r="D99" s="138"/>
      <c r="E99" s="139"/>
      <c r="F99" s="138"/>
      <c r="G99" s="140"/>
      <c r="H99" s="138"/>
      <c r="I99" s="138"/>
      <c r="J99" s="141"/>
      <c r="K99" s="139"/>
      <c r="L99" s="139"/>
      <c r="M99" s="139"/>
      <c r="N99" s="139"/>
      <c r="O99" s="140"/>
      <c r="P99" s="140"/>
      <c r="Q99" s="142"/>
      <c r="R99" s="142"/>
      <c r="S99" s="143"/>
      <c r="T99" s="134"/>
      <c r="U99" s="144" t="str">
        <f t="shared" si="0"/>
        <v/>
      </c>
      <c r="V99" s="144" t="str">
        <f t="shared" si="1"/>
        <v/>
      </c>
      <c r="W99" s="145" t="str">
        <f t="shared" si="2"/>
        <v/>
      </c>
      <c r="X99" s="144"/>
      <c r="Y99" s="144"/>
      <c r="Z99" s="144"/>
      <c r="AA99" s="144"/>
      <c r="AB99" s="145"/>
      <c r="AC99" s="144"/>
      <c r="AD99" s="144"/>
      <c r="AE99" s="144"/>
      <c r="AF99" s="144"/>
      <c r="AG99" s="145"/>
      <c r="AH99" s="144"/>
      <c r="AI99" s="144"/>
      <c r="AJ99" s="134"/>
    </row>
    <row r="100" spans="1:36" x14ac:dyDescent="0.2">
      <c r="A100" s="135"/>
      <c r="B100" s="136"/>
      <c r="C100" s="137"/>
      <c r="D100" s="138"/>
      <c r="E100" s="139"/>
      <c r="F100" s="138"/>
      <c r="G100" s="140"/>
      <c r="H100" s="138"/>
      <c r="I100" s="138"/>
      <c r="J100" s="141"/>
      <c r="K100" s="139"/>
      <c r="L100" s="139"/>
      <c r="M100" s="139"/>
      <c r="N100" s="139"/>
      <c r="O100" s="140"/>
      <c r="P100" s="140"/>
      <c r="Q100" s="142"/>
      <c r="R100" s="142"/>
      <c r="S100" s="143"/>
      <c r="T100" s="134"/>
      <c r="U100" s="144" t="str">
        <f t="shared" si="0"/>
        <v/>
      </c>
      <c r="V100" s="144" t="str">
        <f t="shared" si="1"/>
        <v/>
      </c>
      <c r="W100" s="145" t="str">
        <f t="shared" si="2"/>
        <v/>
      </c>
      <c r="X100" s="144"/>
      <c r="Y100" s="144"/>
      <c r="Z100" s="144"/>
      <c r="AA100" s="144"/>
      <c r="AB100" s="145"/>
      <c r="AC100" s="144"/>
      <c r="AD100" s="144"/>
      <c r="AE100" s="144"/>
      <c r="AF100" s="144"/>
      <c r="AG100" s="145"/>
      <c r="AH100" s="144"/>
      <c r="AI100" s="144"/>
      <c r="AJ100" s="134"/>
    </row>
    <row r="101" spans="1:36" x14ac:dyDescent="0.2">
      <c r="A101" s="135"/>
      <c r="B101" s="136"/>
      <c r="C101" s="137"/>
      <c r="D101" s="138"/>
      <c r="E101" s="139"/>
      <c r="F101" s="138"/>
      <c r="G101" s="140"/>
      <c r="H101" s="138"/>
      <c r="I101" s="138"/>
      <c r="J101" s="141"/>
      <c r="K101" s="139"/>
      <c r="L101" s="139"/>
      <c r="M101" s="139"/>
      <c r="N101" s="139"/>
      <c r="O101" s="140"/>
      <c r="P101" s="140"/>
      <c r="Q101" s="142"/>
      <c r="R101" s="142"/>
      <c r="S101" s="143"/>
      <c r="T101" s="134"/>
      <c r="U101" s="144" t="str">
        <f t="shared" si="0"/>
        <v/>
      </c>
      <c r="V101" s="144" t="str">
        <f t="shared" si="1"/>
        <v/>
      </c>
      <c r="W101" s="145" t="str">
        <f t="shared" si="2"/>
        <v/>
      </c>
      <c r="X101" s="144"/>
      <c r="Y101" s="144"/>
      <c r="Z101" s="144"/>
      <c r="AA101" s="144"/>
      <c r="AB101" s="145"/>
      <c r="AC101" s="144"/>
      <c r="AD101" s="144"/>
      <c r="AE101" s="144"/>
      <c r="AF101" s="144"/>
      <c r="AG101" s="145"/>
      <c r="AH101" s="144"/>
      <c r="AI101" s="144"/>
      <c r="AJ101" s="134"/>
    </row>
    <row r="102" spans="1:36" x14ac:dyDescent="0.2">
      <c r="A102" s="135"/>
      <c r="B102" s="136"/>
      <c r="C102" s="137"/>
      <c r="D102" s="138"/>
      <c r="E102" s="139"/>
      <c r="F102" s="138"/>
      <c r="G102" s="140"/>
      <c r="H102" s="138"/>
      <c r="I102" s="138"/>
      <c r="J102" s="141"/>
      <c r="K102" s="139"/>
      <c r="L102" s="139"/>
      <c r="M102" s="139"/>
      <c r="N102" s="139"/>
      <c r="O102" s="140"/>
      <c r="P102" s="140"/>
      <c r="Q102" s="142"/>
      <c r="R102" s="142"/>
      <c r="S102" s="143"/>
      <c r="T102" s="134"/>
      <c r="U102" s="144" t="str">
        <f t="shared" si="0"/>
        <v/>
      </c>
      <c r="V102" s="144" t="str">
        <f t="shared" si="1"/>
        <v/>
      </c>
      <c r="W102" s="145" t="str">
        <f t="shared" si="2"/>
        <v/>
      </c>
      <c r="X102" s="144"/>
      <c r="Y102" s="144"/>
      <c r="Z102" s="144"/>
      <c r="AA102" s="144"/>
      <c r="AB102" s="145"/>
      <c r="AC102" s="144"/>
      <c r="AD102" s="144"/>
      <c r="AE102" s="144"/>
      <c r="AF102" s="144"/>
      <c r="AG102" s="145"/>
      <c r="AH102" s="144"/>
      <c r="AI102" s="144"/>
      <c r="AJ102" s="134"/>
    </row>
    <row r="103" spans="1:36" x14ac:dyDescent="0.2">
      <c r="A103" s="135"/>
      <c r="B103" s="136"/>
      <c r="C103" s="137"/>
      <c r="D103" s="138"/>
      <c r="E103" s="139"/>
      <c r="F103" s="138"/>
      <c r="G103" s="140"/>
      <c r="H103" s="138"/>
      <c r="I103" s="138"/>
      <c r="J103" s="141"/>
      <c r="K103" s="139"/>
      <c r="L103" s="139"/>
      <c r="M103" s="139"/>
      <c r="N103" s="139"/>
      <c r="O103" s="140"/>
      <c r="P103" s="140"/>
      <c r="Q103" s="142"/>
      <c r="R103" s="142"/>
      <c r="S103" s="143"/>
      <c r="T103" s="134"/>
      <c r="U103" s="144" t="str">
        <f t="shared" si="0"/>
        <v/>
      </c>
      <c r="V103" s="144" t="str">
        <f t="shared" si="1"/>
        <v/>
      </c>
      <c r="W103" s="145" t="str">
        <f t="shared" si="2"/>
        <v/>
      </c>
      <c r="X103" s="144"/>
      <c r="Y103" s="144"/>
      <c r="Z103" s="144"/>
      <c r="AA103" s="144"/>
      <c r="AB103" s="145"/>
      <c r="AC103" s="144"/>
      <c r="AD103" s="144"/>
      <c r="AE103" s="144"/>
      <c r="AF103" s="144"/>
      <c r="AG103" s="145"/>
      <c r="AH103" s="144"/>
      <c r="AI103" s="144"/>
      <c r="AJ103" s="134"/>
    </row>
    <row r="104" spans="1:36" x14ac:dyDescent="0.2">
      <c r="A104" s="135"/>
      <c r="B104" s="136"/>
      <c r="C104" s="137"/>
      <c r="D104" s="138"/>
      <c r="E104" s="139"/>
      <c r="F104" s="138"/>
      <c r="G104" s="140"/>
      <c r="H104" s="138"/>
      <c r="I104" s="138"/>
      <c r="J104" s="141"/>
      <c r="K104" s="139"/>
      <c r="L104" s="139"/>
      <c r="M104" s="139"/>
      <c r="N104" s="139"/>
      <c r="O104" s="140"/>
      <c r="P104" s="140"/>
      <c r="Q104" s="142"/>
      <c r="R104" s="142"/>
      <c r="S104" s="143"/>
      <c r="T104" s="134"/>
      <c r="U104" s="144" t="str">
        <f t="shared" si="0"/>
        <v/>
      </c>
      <c r="V104" s="144" t="str">
        <f t="shared" si="1"/>
        <v/>
      </c>
      <c r="W104" s="145" t="str">
        <f t="shared" si="2"/>
        <v/>
      </c>
      <c r="X104" s="144"/>
      <c r="Y104" s="144"/>
      <c r="Z104" s="144"/>
      <c r="AA104" s="144"/>
      <c r="AB104" s="145"/>
      <c r="AC104" s="144"/>
      <c r="AD104" s="144"/>
      <c r="AE104" s="144"/>
      <c r="AF104" s="144"/>
      <c r="AG104" s="145"/>
      <c r="AH104" s="144"/>
      <c r="AI104" s="144"/>
      <c r="AJ104" s="134"/>
    </row>
    <row r="105" spans="1:36" x14ac:dyDescent="0.2">
      <c r="A105" s="135"/>
      <c r="B105" s="136"/>
      <c r="C105" s="137"/>
      <c r="D105" s="138"/>
      <c r="E105" s="139"/>
      <c r="F105" s="138"/>
      <c r="G105" s="140"/>
      <c r="H105" s="138"/>
      <c r="I105" s="138"/>
      <c r="J105" s="140"/>
      <c r="K105" s="139"/>
      <c r="L105" s="139"/>
      <c r="M105" s="139"/>
      <c r="N105" s="139"/>
      <c r="O105" s="140"/>
      <c r="P105" s="140"/>
      <c r="Q105" s="142"/>
      <c r="R105" s="142"/>
      <c r="S105" s="143"/>
      <c r="T105" s="134"/>
      <c r="U105" s="144" t="str">
        <f t="shared" si="0"/>
        <v/>
      </c>
      <c r="V105" s="144" t="str">
        <f t="shared" si="1"/>
        <v/>
      </c>
      <c r="W105" s="145" t="str">
        <f t="shared" si="2"/>
        <v/>
      </c>
      <c r="X105" s="144"/>
      <c r="Y105" s="144"/>
      <c r="Z105" s="144"/>
      <c r="AA105" s="144"/>
      <c r="AB105" s="145"/>
      <c r="AC105" s="144"/>
      <c r="AD105" s="144"/>
      <c r="AE105" s="144"/>
      <c r="AF105" s="144"/>
      <c r="AG105" s="145"/>
      <c r="AH105" s="144"/>
      <c r="AI105" s="144"/>
      <c r="AJ105" s="134"/>
    </row>
    <row r="106" spans="1:36" x14ac:dyDescent="0.2">
      <c r="A106" s="135"/>
      <c r="B106" s="136"/>
      <c r="C106" s="137"/>
      <c r="D106" s="138"/>
      <c r="E106" s="139"/>
      <c r="F106" s="138"/>
      <c r="G106" s="140"/>
      <c r="H106" s="138"/>
      <c r="I106" s="138"/>
      <c r="J106" s="140"/>
      <c r="K106" s="139"/>
      <c r="L106" s="139"/>
      <c r="M106" s="139"/>
      <c r="N106" s="139"/>
      <c r="O106" s="140"/>
      <c r="P106" s="140"/>
      <c r="Q106" s="142"/>
      <c r="R106" s="142"/>
      <c r="S106" s="143"/>
      <c r="T106" s="134"/>
      <c r="U106" s="144" t="str">
        <f t="shared" si="0"/>
        <v/>
      </c>
      <c r="V106" s="144" t="str">
        <f t="shared" si="1"/>
        <v/>
      </c>
      <c r="W106" s="145" t="str">
        <f t="shared" si="2"/>
        <v/>
      </c>
      <c r="X106" s="144"/>
      <c r="Y106" s="144"/>
      <c r="Z106" s="144"/>
      <c r="AA106" s="144"/>
      <c r="AB106" s="145"/>
      <c r="AC106" s="144"/>
      <c r="AD106" s="144"/>
      <c r="AE106" s="144"/>
      <c r="AF106" s="144"/>
      <c r="AG106" s="145"/>
      <c r="AH106" s="144"/>
      <c r="AI106" s="144"/>
      <c r="AJ106" s="134"/>
    </row>
    <row r="107" spans="1:36" x14ac:dyDescent="0.2">
      <c r="A107" s="135"/>
      <c r="B107" s="136"/>
      <c r="C107" s="137"/>
      <c r="D107" s="138"/>
      <c r="E107" s="139"/>
      <c r="F107" s="138"/>
      <c r="G107" s="140"/>
      <c r="H107" s="138"/>
      <c r="I107" s="138"/>
      <c r="J107" s="140"/>
      <c r="K107" s="139"/>
      <c r="L107" s="139"/>
      <c r="M107" s="139"/>
      <c r="N107" s="139"/>
      <c r="O107" s="140"/>
      <c r="P107" s="140"/>
      <c r="Q107" s="142"/>
      <c r="R107" s="142"/>
      <c r="S107" s="143"/>
      <c r="T107" s="134"/>
      <c r="U107" s="144" t="str">
        <f t="shared" si="0"/>
        <v/>
      </c>
      <c r="V107" s="144" t="str">
        <f t="shared" si="1"/>
        <v/>
      </c>
      <c r="W107" s="145" t="str">
        <f t="shared" si="2"/>
        <v/>
      </c>
      <c r="X107" s="144"/>
      <c r="Y107" s="144"/>
      <c r="Z107" s="144"/>
      <c r="AA107" s="144"/>
      <c r="AB107" s="145"/>
      <c r="AC107" s="144"/>
      <c r="AD107" s="144"/>
      <c r="AE107" s="144"/>
      <c r="AF107" s="144"/>
      <c r="AG107" s="145"/>
      <c r="AH107" s="144"/>
      <c r="AI107" s="144"/>
      <c r="AJ107" s="134"/>
    </row>
    <row r="108" spans="1:36" x14ac:dyDescent="0.2">
      <c r="A108" s="135"/>
      <c r="B108" s="136"/>
      <c r="C108" s="137"/>
      <c r="D108" s="138"/>
      <c r="E108" s="139"/>
      <c r="F108" s="138"/>
      <c r="G108" s="140"/>
      <c r="H108" s="138"/>
      <c r="I108" s="138"/>
      <c r="J108" s="140"/>
      <c r="K108" s="139"/>
      <c r="L108" s="139"/>
      <c r="M108" s="139"/>
      <c r="N108" s="139"/>
      <c r="O108" s="140"/>
      <c r="P108" s="140"/>
      <c r="Q108" s="142"/>
      <c r="R108" s="142"/>
      <c r="S108" s="143"/>
      <c r="T108" s="134"/>
      <c r="U108" s="144" t="str">
        <f t="shared" si="0"/>
        <v/>
      </c>
      <c r="V108" s="144" t="str">
        <f t="shared" si="1"/>
        <v/>
      </c>
      <c r="W108" s="145" t="str">
        <f t="shared" si="2"/>
        <v/>
      </c>
      <c r="X108" s="144"/>
      <c r="Y108" s="144"/>
      <c r="Z108" s="144"/>
      <c r="AA108" s="144"/>
      <c r="AB108" s="145"/>
      <c r="AC108" s="144"/>
      <c r="AD108" s="144"/>
      <c r="AE108" s="144"/>
      <c r="AF108" s="144"/>
      <c r="AG108" s="145"/>
      <c r="AH108" s="144"/>
      <c r="AI108" s="144"/>
      <c r="AJ108" s="134"/>
    </row>
    <row r="109" spans="1:36" x14ac:dyDescent="0.2">
      <c r="A109" s="135"/>
      <c r="B109" s="136"/>
      <c r="C109" s="137"/>
      <c r="D109" s="138"/>
      <c r="E109" s="139"/>
      <c r="F109" s="138"/>
      <c r="G109" s="140"/>
      <c r="H109" s="138"/>
      <c r="I109" s="138"/>
      <c r="J109" s="140"/>
      <c r="K109" s="139"/>
      <c r="L109" s="139"/>
      <c r="M109" s="139"/>
      <c r="N109" s="139"/>
      <c r="O109" s="140"/>
      <c r="P109" s="140"/>
      <c r="Q109" s="142"/>
      <c r="R109" s="142"/>
      <c r="S109" s="143"/>
      <c r="T109" s="134"/>
      <c r="U109" s="144" t="str">
        <f t="shared" si="0"/>
        <v/>
      </c>
      <c r="V109" s="144" t="str">
        <f t="shared" si="1"/>
        <v/>
      </c>
      <c r="W109" s="145" t="str">
        <f t="shared" si="2"/>
        <v/>
      </c>
      <c r="X109" s="144"/>
      <c r="Y109" s="144"/>
      <c r="Z109" s="144"/>
      <c r="AA109" s="144"/>
      <c r="AB109" s="145"/>
      <c r="AC109" s="144"/>
      <c r="AD109" s="144"/>
      <c r="AE109" s="144"/>
      <c r="AF109" s="144"/>
      <c r="AG109" s="145"/>
      <c r="AH109" s="144"/>
      <c r="AI109" s="144"/>
      <c r="AJ109" s="134"/>
    </row>
    <row r="110" spans="1:36" x14ac:dyDescent="0.2">
      <c r="A110" s="135"/>
      <c r="B110" s="136"/>
      <c r="C110" s="137"/>
      <c r="D110" s="138"/>
      <c r="E110" s="139"/>
      <c r="F110" s="138"/>
      <c r="G110" s="140"/>
      <c r="H110" s="138"/>
      <c r="I110" s="138"/>
      <c r="J110" s="140"/>
      <c r="K110" s="139"/>
      <c r="L110" s="139"/>
      <c r="M110" s="139"/>
      <c r="N110" s="139"/>
      <c r="O110" s="140"/>
      <c r="P110" s="140"/>
      <c r="Q110" s="142"/>
      <c r="R110" s="142"/>
      <c r="S110" s="143"/>
      <c r="T110" s="134"/>
      <c r="U110" s="144" t="str">
        <f t="shared" si="0"/>
        <v/>
      </c>
      <c r="V110" s="144" t="str">
        <f t="shared" si="1"/>
        <v/>
      </c>
      <c r="W110" s="145" t="str">
        <f t="shared" si="2"/>
        <v/>
      </c>
      <c r="X110" s="144"/>
      <c r="Y110" s="144"/>
      <c r="Z110" s="144"/>
      <c r="AA110" s="144"/>
      <c r="AB110" s="145"/>
      <c r="AC110" s="144"/>
      <c r="AD110" s="144"/>
      <c r="AE110" s="144"/>
      <c r="AF110" s="144"/>
      <c r="AG110" s="145"/>
      <c r="AH110" s="144"/>
      <c r="AI110" s="144"/>
      <c r="AJ110" s="134"/>
    </row>
    <row r="111" spans="1:36" x14ac:dyDescent="0.2">
      <c r="A111" s="135"/>
      <c r="B111" s="136"/>
      <c r="C111" s="137"/>
      <c r="D111" s="138"/>
      <c r="E111" s="139"/>
      <c r="F111" s="138"/>
      <c r="G111" s="140"/>
      <c r="H111" s="138"/>
      <c r="I111" s="138"/>
      <c r="J111" s="140"/>
      <c r="K111" s="139"/>
      <c r="L111" s="139"/>
      <c r="M111" s="139"/>
      <c r="N111" s="139"/>
      <c r="O111" s="140"/>
      <c r="P111" s="140"/>
      <c r="Q111" s="142"/>
      <c r="R111" s="142"/>
      <c r="S111" s="143"/>
      <c r="T111" s="134"/>
      <c r="U111" s="144" t="str">
        <f t="shared" si="0"/>
        <v/>
      </c>
      <c r="V111" s="144" t="str">
        <f t="shared" si="1"/>
        <v/>
      </c>
      <c r="W111" s="145" t="str">
        <f t="shared" si="2"/>
        <v/>
      </c>
      <c r="X111" s="144"/>
      <c r="Y111" s="144"/>
      <c r="Z111" s="144"/>
      <c r="AA111" s="144"/>
      <c r="AB111" s="145"/>
      <c r="AC111" s="144"/>
      <c r="AD111" s="144"/>
      <c r="AE111" s="144"/>
      <c r="AF111" s="144"/>
      <c r="AG111" s="145"/>
      <c r="AH111" s="144"/>
      <c r="AI111" s="144"/>
      <c r="AJ111" s="134"/>
    </row>
    <row r="112" spans="1:36" x14ac:dyDescent="0.2">
      <c r="A112" s="135"/>
      <c r="B112" s="136"/>
      <c r="C112" s="137"/>
      <c r="D112" s="138"/>
      <c r="E112" s="139"/>
      <c r="F112" s="138"/>
      <c r="G112" s="140"/>
      <c r="H112" s="138"/>
      <c r="I112" s="138"/>
      <c r="J112" s="140"/>
      <c r="K112" s="139"/>
      <c r="L112" s="139"/>
      <c r="M112" s="139"/>
      <c r="N112" s="139"/>
      <c r="O112" s="140"/>
      <c r="P112" s="140"/>
      <c r="Q112" s="142"/>
      <c r="R112" s="142"/>
      <c r="S112" s="143"/>
      <c r="T112" s="134"/>
      <c r="U112" s="144" t="str">
        <f t="shared" si="0"/>
        <v/>
      </c>
      <c r="V112" s="144" t="str">
        <f t="shared" si="1"/>
        <v/>
      </c>
      <c r="W112" s="145" t="str">
        <f t="shared" si="2"/>
        <v/>
      </c>
      <c r="X112" s="144"/>
      <c r="Y112" s="144"/>
      <c r="Z112" s="144"/>
      <c r="AA112" s="144"/>
      <c r="AB112" s="145"/>
      <c r="AC112" s="144"/>
      <c r="AD112" s="144"/>
      <c r="AE112" s="144"/>
      <c r="AF112" s="144"/>
      <c r="AG112" s="145"/>
      <c r="AH112" s="144"/>
      <c r="AI112" s="144"/>
      <c r="AJ112" s="134"/>
    </row>
    <row r="113" spans="1:36" x14ac:dyDescent="0.2">
      <c r="A113" s="135"/>
      <c r="B113" s="136"/>
      <c r="C113" s="137"/>
      <c r="D113" s="138"/>
      <c r="E113" s="139"/>
      <c r="F113" s="138"/>
      <c r="G113" s="140"/>
      <c r="H113" s="138"/>
      <c r="I113" s="138"/>
      <c r="J113" s="140"/>
      <c r="K113" s="139"/>
      <c r="L113" s="139"/>
      <c r="M113" s="139"/>
      <c r="N113" s="139"/>
      <c r="O113" s="140"/>
      <c r="P113" s="140"/>
      <c r="Q113" s="142"/>
      <c r="R113" s="142"/>
      <c r="S113" s="143"/>
      <c r="T113" s="134"/>
      <c r="U113" s="144" t="str">
        <f t="shared" si="0"/>
        <v/>
      </c>
      <c r="V113" s="144" t="str">
        <f t="shared" si="1"/>
        <v/>
      </c>
      <c r="W113" s="145" t="str">
        <f t="shared" si="2"/>
        <v/>
      </c>
      <c r="X113" s="144"/>
      <c r="Y113" s="144"/>
      <c r="Z113" s="144"/>
      <c r="AA113" s="144"/>
      <c r="AB113" s="145"/>
      <c r="AC113" s="144"/>
      <c r="AD113" s="144"/>
      <c r="AE113" s="144"/>
      <c r="AF113" s="144"/>
      <c r="AG113" s="145"/>
      <c r="AH113" s="144"/>
      <c r="AI113" s="144"/>
      <c r="AJ113" s="134"/>
    </row>
    <row r="114" spans="1:36" x14ac:dyDescent="0.2">
      <c r="A114" s="135"/>
      <c r="B114" s="136"/>
      <c r="C114" s="137"/>
      <c r="D114" s="138"/>
      <c r="E114" s="139"/>
      <c r="F114" s="138"/>
      <c r="G114" s="140"/>
      <c r="H114" s="138"/>
      <c r="I114" s="138"/>
      <c r="J114" s="140"/>
      <c r="K114" s="139"/>
      <c r="L114" s="139"/>
      <c r="M114" s="139"/>
      <c r="N114" s="139"/>
      <c r="O114" s="140"/>
      <c r="P114" s="140"/>
      <c r="Q114" s="142"/>
      <c r="R114" s="142"/>
      <c r="S114" s="143"/>
      <c r="T114" s="134"/>
      <c r="U114" s="144" t="str">
        <f t="shared" si="0"/>
        <v/>
      </c>
      <c r="V114" s="144" t="str">
        <f t="shared" si="1"/>
        <v/>
      </c>
      <c r="W114" s="145" t="str">
        <f t="shared" si="2"/>
        <v/>
      </c>
      <c r="X114" s="144"/>
      <c r="Y114" s="144"/>
      <c r="Z114" s="144"/>
      <c r="AA114" s="144"/>
      <c r="AB114" s="145"/>
      <c r="AC114" s="144"/>
      <c r="AD114" s="144"/>
      <c r="AE114" s="144"/>
      <c r="AF114" s="144"/>
      <c r="AG114" s="145"/>
      <c r="AH114" s="144"/>
      <c r="AI114" s="144"/>
    </row>
    <row r="115" spans="1:36" x14ac:dyDescent="0.2">
      <c r="A115" s="135"/>
      <c r="B115" s="136"/>
      <c r="C115" s="137"/>
      <c r="D115" s="138"/>
      <c r="E115" s="139"/>
      <c r="F115" s="138"/>
      <c r="G115" s="140"/>
      <c r="H115" s="138"/>
      <c r="I115" s="138"/>
      <c r="J115" s="140"/>
      <c r="K115" s="139"/>
      <c r="L115" s="139"/>
      <c r="M115" s="139"/>
      <c r="N115" s="139"/>
      <c r="O115" s="140"/>
      <c r="P115" s="140"/>
      <c r="Q115" s="142"/>
      <c r="R115" s="142"/>
      <c r="S115" s="143"/>
      <c r="T115" s="134"/>
      <c r="U115" s="144" t="str">
        <f t="shared" si="0"/>
        <v/>
      </c>
      <c r="V115" s="144" t="str">
        <f t="shared" si="1"/>
        <v/>
      </c>
      <c r="W115" s="145" t="str">
        <f t="shared" si="2"/>
        <v/>
      </c>
      <c r="X115" s="144"/>
      <c r="Y115" s="144"/>
      <c r="Z115" s="144"/>
      <c r="AA115" s="144"/>
      <c r="AB115" s="145"/>
      <c r="AC115" s="144"/>
      <c r="AD115" s="144"/>
      <c r="AE115" s="144"/>
      <c r="AF115" s="144"/>
      <c r="AG115" s="145"/>
      <c r="AH115" s="144"/>
      <c r="AI115" s="144"/>
    </row>
    <row r="116" spans="1:36" x14ac:dyDescent="0.2">
      <c r="A116" s="135"/>
      <c r="B116" s="136"/>
      <c r="C116" s="137"/>
      <c r="D116" s="138"/>
      <c r="E116" s="139"/>
      <c r="F116" s="138"/>
      <c r="G116" s="140"/>
      <c r="H116" s="138"/>
      <c r="I116" s="138"/>
      <c r="J116" s="140"/>
      <c r="K116" s="139"/>
      <c r="L116" s="139"/>
      <c r="M116" s="139"/>
      <c r="N116" s="139"/>
      <c r="O116" s="140"/>
      <c r="P116" s="140"/>
      <c r="Q116" s="142"/>
      <c r="R116" s="142"/>
      <c r="S116" s="143"/>
      <c r="T116" s="134"/>
      <c r="U116" s="144" t="str">
        <f t="shared" si="0"/>
        <v/>
      </c>
      <c r="V116" s="144" t="str">
        <f t="shared" si="1"/>
        <v/>
      </c>
      <c r="W116" s="145" t="str">
        <f t="shared" si="2"/>
        <v/>
      </c>
      <c r="X116" s="144"/>
      <c r="Y116" s="144"/>
      <c r="Z116" s="144"/>
      <c r="AA116" s="144"/>
      <c r="AB116" s="145"/>
      <c r="AC116" s="144"/>
      <c r="AD116" s="144"/>
      <c r="AE116" s="144"/>
      <c r="AF116" s="144"/>
      <c r="AG116" s="145"/>
      <c r="AH116" s="144"/>
      <c r="AI116" s="144"/>
    </row>
    <row r="117" spans="1:36" x14ac:dyDescent="0.2">
      <c r="A117" s="135"/>
      <c r="B117" s="136"/>
      <c r="C117" s="137"/>
      <c r="D117" s="138"/>
      <c r="E117" s="139"/>
      <c r="F117" s="138"/>
      <c r="G117" s="140"/>
      <c r="H117" s="138"/>
      <c r="I117" s="138"/>
      <c r="J117" s="140"/>
      <c r="K117" s="139"/>
      <c r="L117" s="139"/>
      <c r="M117" s="139"/>
      <c r="N117" s="139"/>
      <c r="O117" s="140"/>
      <c r="P117" s="140"/>
      <c r="Q117" s="142"/>
      <c r="R117" s="142"/>
      <c r="S117" s="143"/>
      <c r="T117" s="134"/>
      <c r="U117" s="144" t="str">
        <f t="shared" si="0"/>
        <v/>
      </c>
      <c r="V117" s="144" t="str">
        <f t="shared" si="1"/>
        <v/>
      </c>
      <c r="W117" s="145" t="str">
        <f t="shared" si="2"/>
        <v/>
      </c>
      <c r="X117" s="144"/>
      <c r="Y117" s="144"/>
      <c r="Z117" s="144"/>
      <c r="AA117" s="144"/>
      <c r="AB117" s="145"/>
      <c r="AC117" s="144"/>
      <c r="AD117" s="144"/>
      <c r="AE117" s="144"/>
      <c r="AF117" s="144"/>
      <c r="AG117" s="145"/>
      <c r="AH117" s="144"/>
      <c r="AI117" s="144"/>
    </row>
    <row r="118" spans="1:36" x14ac:dyDescent="0.2">
      <c r="A118" s="135"/>
      <c r="B118" s="136"/>
      <c r="C118" s="137"/>
      <c r="D118" s="138"/>
      <c r="E118" s="139"/>
      <c r="F118" s="138"/>
      <c r="G118" s="140"/>
      <c r="H118" s="138"/>
      <c r="I118" s="138"/>
      <c r="J118" s="140"/>
      <c r="K118" s="139"/>
      <c r="L118" s="139"/>
      <c r="M118" s="139"/>
      <c r="N118" s="139"/>
      <c r="O118" s="140"/>
      <c r="P118" s="140"/>
      <c r="Q118" s="142"/>
      <c r="R118" s="142"/>
      <c r="S118" s="143"/>
      <c r="T118" s="134"/>
      <c r="U118" s="144" t="str">
        <f t="shared" si="0"/>
        <v/>
      </c>
      <c r="V118" s="144" t="str">
        <f t="shared" si="1"/>
        <v/>
      </c>
      <c r="W118" s="145" t="str">
        <f t="shared" si="2"/>
        <v/>
      </c>
      <c r="X118" s="144"/>
      <c r="Y118" s="144"/>
      <c r="Z118" s="144"/>
      <c r="AA118" s="144"/>
      <c r="AB118" s="145"/>
      <c r="AC118" s="144"/>
      <c r="AD118" s="144"/>
      <c r="AE118" s="144"/>
      <c r="AF118" s="144"/>
      <c r="AG118" s="145"/>
      <c r="AH118" s="144"/>
      <c r="AI118" s="144"/>
    </row>
    <row r="119" spans="1:36" x14ac:dyDescent="0.2">
      <c r="A119" s="135"/>
      <c r="B119" s="136"/>
      <c r="C119" s="137"/>
      <c r="D119" s="138"/>
      <c r="E119" s="139"/>
      <c r="F119" s="138"/>
      <c r="G119" s="140"/>
      <c r="H119" s="138"/>
      <c r="I119" s="138"/>
      <c r="J119" s="140"/>
      <c r="K119" s="139"/>
      <c r="L119" s="139"/>
      <c r="M119" s="139"/>
      <c r="N119" s="139"/>
      <c r="O119" s="140"/>
      <c r="P119" s="140"/>
      <c r="Q119" s="142"/>
      <c r="R119" s="142"/>
      <c r="S119" s="143"/>
      <c r="T119" s="134"/>
      <c r="U119" s="144" t="str">
        <f t="shared" si="0"/>
        <v/>
      </c>
      <c r="V119" s="144" t="str">
        <f t="shared" si="1"/>
        <v/>
      </c>
      <c r="W119" s="145" t="str">
        <f t="shared" si="2"/>
        <v/>
      </c>
      <c r="X119" s="144"/>
      <c r="Y119" s="144"/>
      <c r="Z119" s="144"/>
      <c r="AA119" s="144"/>
      <c r="AB119" s="145"/>
      <c r="AC119" s="144"/>
      <c r="AD119" s="144"/>
      <c r="AE119" s="144"/>
      <c r="AF119" s="144"/>
      <c r="AG119" s="145"/>
      <c r="AH119" s="144"/>
      <c r="AI119" s="144"/>
    </row>
    <row r="120" spans="1:36" x14ac:dyDescent="0.2">
      <c r="A120" s="135"/>
      <c r="B120" s="136"/>
      <c r="C120" s="137"/>
      <c r="D120" s="138"/>
      <c r="E120" s="139"/>
      <c r="F120" s="138"/>
      <c r="G120" s="140"/>
      <c r="H120" s="138"/>
      <c r="I120" s="138"/>
      <c r="J120" s="140"/>
      <c r="K120" s="139"/>
      <c r="L120" s="139"/>
      <c r="M120" s="139"/>
      <c r="N120" s="139"/>
      <c r="O120" s="140"/>
      <c r="P120" s="140"/>
      <c r="Q120" s="142"/>
      <c r="R120" s="142"/>
      <c r="S120" s="143"/>
      <c r="T120" s="134"/>
      <c r="U120" s="144" t="str">
        <f t="shared" ref="U120:U183" si="3">IF(K120, K120,"")</f>
        <v/>
      </c>
      <c r="V120" s="144" t="str">
        <f t="shared" ref="V120:V183" si="4">IF(M120, M120,"")</f>
        <v/>
      </c>
      <c r="W120" s="145" t="str">
        <f t="shared" ref="W120:W183" si="5">IF(O120, O120,"")</f>
        <v/>
      </c>
      <c r="X120" s="144"/>
      <c r="Y120" s="144"/>
      <c r="Z120" s="144"/>
      <c r="AA120" s="144"/>
      <c r="AB120" s="145"/>
      <c r="AC120" s="144"/>
      <c r="AD120" s="144"/>
      <c r="AE120" s="144"/>
      <c r="AF120" s="144"/>
      <c r="AG120" s="145"/>
      <c r="AH120" s="144"/>
      <c r="AI120" s="144"/>
    </row>
    <row r="121" spans="1:36" x14ac:dyDescent="0.2">
      <c r="A121" s="135"/>
      <c r="B121" s="136"/>
      <c r="C121" s="137"/>
      <c r="D121" s="138"/>
      <c r="E121" s="139"/>
      <c r="F121" s="138"/>
      <c r="G121" s="140"/>
      <c r="H121" s="138"/>
      <c r="I121" s="138"/>
      <c r="J121" s="140"/>
      <c r="K121" s="139"/>
      <c r="L121" s="139"/>
      <c r="M121" s="139"/>
      <c r="N121" s="139"/>
      <c r="O121" s="140"/>
      <c r="P121" s="140"/>
      <c r="Q121" s="142"/>
      <c r="R121" s="142"/>
      <c r="S121" s="143"/>
      <c r="T121" s="134"/>
      <c r="U121" s="144" t="str">
        <f t="shared" si="3"/>
        <v/>
      </c>
      <c r="V121" s="144" t="str">
        <f t="shared" si="4"/>
        <v/>
      </c>
      <c r="W121" s="145" t="str">
        <f t="shared" si="5"/>
        <v/>
      </c>
      <c r="X121" s="144"/>
      <c r="Y121" s="144"/>
      <c r="Z121" s="144"/>
      <c r="AA121" s="144"/>
      <c r="AB121" s="145"/>
      <c r="AC121" s="144"/>
      <c r="AD121" s="144"/>
      <c r="AE121" s="144"/>
      <c r="AF121" s="144"/>
      <c r="AG121" s="145"/>
      <c r="AH121" s="144"/>
      <c r="AI121" s="144"/>
    </row>
    <row r="122" spans="1:36" x14ac:dyDescent="0.2">
      <c r="A122" s="135"/>
      <c r="B122" s="136"/>
      <c r="C122" s="137"/>
      <c r="D122" s="138"/>
      <c r="E122" s="139"/>
      <c r="F122" s="138"/>
      <c r="G122" s="140"/>
      <c r="H122" s="138"/>
      <c r="I122" s="138"/>
      <c r="J122" s="140"/>
      <c r="K122" s="139"/>
      <c r="L122" s="139"/>
      <c r="M122" s="139"/>
      <c r="N122" s="139"/>
      <c r="O122" s="140"/>
      <c r="P122" s="140"/>
      <c r="Q122" s="142"/>
      <c r="R122" s="142"/>
      <c r="S122" s="143"/>
      <c r="T122" s="134"/>
      <c r="U122" s="144" t="str">
        <f t="shared" si="3"/>
        <v/>
      </c>
      <c r="V122" s="144" t="str">
        <f t="shared" si="4"/>
        <v/>
      </c>
      <c r="W122" s="145" t="str">
        <f t="shared" si="5"/>
        <v/>
      </c>
      <c r="X122" s="144"/>
      <c r="Y122" s="144"/>
      <c r="Z122" s="144"/>
      <c r="AA122" s="144"/>
      <c r="AB122" s="145"/>
      <c r="AC122" s="144"/>
      <c r="AD122" s="144"/>
      <c r="AE122" s="144"/>
      <c r="AF122" s="144"/>
      <c r="AG122" s="145"/>
      <c r="AH122" s="144"/>
      <c r="AI122" s="144"/>
    </row>
    <row r="123" spans="1:36" x14ac:dyDescent="0.2">
      <c r="A123" s="135"/>
      <c r="B123" s="136"/>
      <c r="C123" s="137"/>
      <c r="D123" s="138"/>
      <c r="E123" s="139"/>
      <c r="F123" s="138"/>
      <c r="G123" s="140"/>
      <c r="H123" s="138"/>
      <c r="I123" s="138"/>
      <c r="J123" s="140"/>
      <c r="K123" s="139"/>
      <c r="L123" s="139"/>
      <c r="M123" s="139"/>
      <c r="N123" s="139"/>
      <c r="O123" s="140"/>
      <c r="P123" s="140"/>
      <c r="Q123" s="142"/>
      <c r="R123" s="142"/>
      <c r="S123" s="143"/>
      <c r="T123" s="134"/>
      <c r="U123" s="144" t="str">
        <f t="shared" si="3"/>
        <v/>
      </c>
      <c r="V123" s="144" t="str">
        <f t="shared" si="4"/>
        <v/>
      </c>
      <c r="W123" s="145" t="str">
        <f t="shared" si="5"/>
        <v/>
      </c>
      <c r="X123" s="144"/>
      <c r="Y123" s="144"/>
      <c r="Z123" s="144"/>
      <c r="AA123" s="144"/>
      <c r="AB123" s="145"/>
      <c r="AC123" s="144"/>
      <c r="AD123" s="144"/>
      <c r="AE123" s="144"/>
      <c r="AF123" s="144"/>
      <c r="AG123" s="145"/>
      <c r="AH123" s="144"/>
      <c r="AI123" s="144"/>
    </row>
    <row r="124" spans="1:36" x14ac:dyDescent="0.2">
      <c r="A124" s="135"/>
      <c r="B124" s="136"/>
      <c r="C124" s="137"/>
      <c r="D124" s="138"/>
      <c r="E124" s="139"/>
      <c r="F124" s="138"/>
      <c r="G124" s="140"/>
      <c r="H124" s="138"/>
      <c r="I124" s="138"/>
      <c r="J124" s="140"/>
      <c r="K124" s="139"/>
      <c r="L124" s="139"/>
      <c r="M124" s="139"/>
      <c r="N124" s="139"/>
      <c r="O124" s="140"/>
      <c r="P124" s="140"/>
      <c r="Q124" s="142"/>
      <c r="R124" s="142"/>
      <c r="S124" s="143"/>
      <c r="T124" s="134"/>
      <c r="U124" s="144" t="str">
        <f t="shared" si="3"/>
        <v/>
      </c>
      <c r="V124" s="144" t="str">
        <f t="shared" si="4"/>
        <v/>
      </c>
      <c r="W124" s="145" t="str">
        <f t="shared" si="5"/>
        <v/>
      </c>
      <c r="X124" s="144"/>
      <c r="Y124" s="144"/>
      <c r="Z124" s="144"/>
      <c r="AA124" s="144"/>
      <c r="AB124" s="145"/>
      <c r="AC124" s="144"/>
      <c r="AD124" s="144"/>
      <c r="AE124" s="144"/>
      <c r="AF124" s="144"/>
      <c r="AG124" s="145"/>
      <c r="AH124" s="144"/>
      <c r="AI124" s="144"/>
    </row>
    <row r="125" spans="1:36" x14ac:dyDescent="0.2">
      <c r="A125" s="135"/>
      <c r="B125" s="136"/>
      <c r="C125" s="137"/>
      <c r="D125" s="138"/>
      <c r="E125" s="139"/>
      <c r="F125" s="138"/>
      <c r="G125" s="140"/>
      <c r="H125" s="138"/>
      <c r="I125" s="138"/>
      <c r="J125" s="140"/>
      <c r="K125" s="139"/>
      <c r="L125" s="139"/>
      <c r="M125" s="139"/>
      <c r="N125" s="139"/>
      <c r="O125" s="140"/>
      <c r="P125" s="140"/>
      <c r="Q125" s="142"/>
      <c r="R125" s="142"/>
      <c r="S125" s="143"/>
      <c r="T125" s="134"/>
      <c r="U125" s="144" t="str">
        <f t="shared" si="3"/>
        <v/>
      </c>
      <c r="V125" s="144" t="str">
        <f t="shared" si="4"/>
        <v/>
      </c>
      <c r="W125" s="145" t="str">
        <f t="shared" si="5"/>
        <v/>
      </c>
      <c r="X125" s="144"/>
      <c r="Y125" s="144"/>
      <c r="Z125" s="144"/>
      <c r="AA125" s="144"/>
      <c r="AB125" s="145"/>
      <c r="AC125" s="144"/>
      <c r="AD125" s="144"/>
      <c r="AE125" s="144"/>
      <c r="AF125" s="144"/>
      <c r="AG125" s="145"/>
      <c r="AH125" s="144"/>
      <c r="AI125" s="144"/>
    </row>
    <row r="126" spans="1:36" x14ac:dyDescent="0.2">
      <c r="A126" s="135"/>
      <c r="B126" s="136"/>
      <c r="C126" s="137"/>
      <c r="D126" s="138"/>
      <c r="E126" s="139"/>
      <c r="F126" s="138"/>
      <c r="G126" s="140"/>
      <c r="H126" s="138"/>
      <c r="I126" s="138"/>
      <c r="J126" s="140"/>
      <c r="K126" s="139"/>
      <c r="L126" s="139"/>
      <c r="M126" s="139"/>
      <c r="N126" s="139"/>
      <c r="O126" s="140"/>
      <c r="P126" s="140"/>
      <c r="Q126" s="142"/>
      <c r="R126" s="142"/>
      <c r="S126" s="143"/>
      <c r="T126" s="134"/>
      <c r="U126" s="144" t="str">
        <f t="shared" si="3"/>
        <v/>
      </c>
      <c r="V126" s="144" t="str">
        <f t="shared" si="4"/>
        <v/>
      </c>
      <c r="W126" s="145" t="str">
        <f t="shared" si="5"/>
        <v/>
      </c>
      <c r="X126" s="144"/>
      <c r="Y126" s="144"/>
      <c r="Z126" s="144"/>
      <c r="AA126" s="144"/>
      <c r="AB126" s="145"/>
      <c r="AC126" s="144"/>
      <c r="AD126" s="144"/>
      <c r="AE126" s="144"/>
      <c r="AF126" s="144"/>
      <c r="AG126" s="145"/>
      <c r="AH126" s="144"/>
      <c r="AI126" s="144"/>
    </row>
    <row r="127" spans="1:36" x14ac:dyDescent="0.2">
      <c r="A127" s="135"/>
      <c r="B127" s="136"/>
      <c r="C127" s="137"/>
      <c r="D127" s="138"/>
      <c r="E127" s="139"/>
      <c r="F127" s="138"/>
      <c r="G127" s="140"/>
      <c r="H127" s="138"/>
      <c r="I127" s="138"/>
      <c r="J127" s="140"/>
      <c r="K127" s="139"/>
      <c r="L127" s="139"/>
      <c r="M127" s="139"/>
      <c r="N127" s="139"/>
      <c r="O127" s="140"/>
      <c r="P127" s="140"/>
      <c r="Q127" s="142"/>
      <c r="R127" s="142"/>
      <c r="S127" s="143"/>
      <c r="T127" s="134"/>
      <c r="U127" s="144" t="str">
        <f t="shared" si="3"/>
        <v/>
      </c>
      <c r="V127" s="144" t="str">
        <f t="shared" si="4"/>
        <v/>
      </c>
      <c r="W127" s="145" t="str">
        <f t="shared" si="5"/>
        <v/>
      </c>
      <c r="X127" s="144"/>
      <c r="Y127" s="144"/>
      <c r="Z127" s="144"/>
      <c r="AA127" s="144"/>
      <c r="AB127" s="145"/>
      <c r="AC127" s="144"/>
      <c r="AD127" s="144"/>
      <c r="AE127" s="144"/>
      <c r="AF127" s="144"/>
      <c r="AG127" s="145"/>
      <c r="AH127" s="144"/>
      <c r="AI127" s="144"/>
    </row>
    <row r="128" spans="1:36" x14ac:dyDescent="0.2">
      <c r="A128" s="135"/>
      <c r="B128" s="136"/>
      <c r="C128" s="137"/>
      <c r="D128" s="138"/>
      <c r="E128" s="139"/>
      <c r="F128" s="138"/>
      <c r="G128" s="140"/>
      <c r="H128" s="138"/>
      <c r="I128" s="138"/>
      <c r="J128" s="140"/>
      <c r="K128" s="139"/>
      <c r="L128" s="139"/>
      <c r="M128" s="139"/>
      <c r="N128" s="139"/>
      <c r="O128" s="140"/>
      <c r="P128" s="140"/>
      <c r="Q128" s="142"/>
      <c r="R128" s="142"/>
      <c r="S128" s="143"/>
      <c r="T128" s="134"/>
      <c r="U128" s="144" t="str">
        <f t="shared" si="3"/>
        <v/>
      </c>
      <c r="V128" s="144" t="str">
        <f t="shared" si="4"/>
        <v/>
      </c>
      <c r="W128" s="145" t="str">
        <f t="shared" si="5"/>
        <v/>
      </c>
      <c r="X128" s="144"/>
      <c r="Y128" s="144"/>
      <c r="Z128" s="144"/>
      <c r="AA128" s="144"/>
      <c r="AB128" s="145"/>
      <c r="AC128" s="144"/>
      <c r="AD128" s="144"/>
      <c r="AE128" s="144"/>
      <c r="AF128" s="144"/>
      <c r="AG128" s="145"/>
      <c r="AH128" s="144"/>
      <c r="AI128" s="144"/>
    </row>
    <row r="129" spans="1:35" x14ac:dyDescent="0.2">
      <c r="A129" s="135"/>
      <c r="B129" s="136"/>
      <c r="C129" s="137"/>
      <c r="D129" s="138"/>
      <c r="E129" s="139"/>
      <c r="F129" s="138"/>
      <c r="G129" s="140"/>
      <c r="H129" s="138"/>
      <c r="I129" s="138"/>
      <c r="J129" s="140"/>
      <c r="K129" s="139"/>
      <c r="L129" s="139"/>
      <c r="M129" s="139"/>
      <c r="N129" s="139"/>
      <c r="O129" s="140"/>
      <c r="P129" s="140"/>
      <c r="Q129" s="142"/>
      <c r="R129" s="142"/>
      <c r="S129" s="143"/>
      <c r="T129" s="134"/>
      <c r="U129" s="144" t="str">
        <f t="shared" si="3"/>
        <v/>
      </c>
      <c r="V129" s="144" t="str">
        <f t="shared" si="4"/>
        <v/>
      </c>
      <c r="W129" s="145" t="str">
        <f t="shared" si="5"/>
        <v/>
      </c>
      <c r="X129" s="144"/>
      <c r="Y129" s="144"/>
      <c r="Z129" s="144"/>
      <c r="AA129" s="144"/>
      <c r="AB129" s="145"/>
      <c r="AC129" s="144"/>
      <c r="AD129" s="144"/>
      <c r="AE129" s="144"/>
      <c r="AF129" s="144"/>
      <c r="AG129" s="145"/>
      <c r="AH129" s="144"/>
      <c r="AI129" s="144"/>
    </row>
    <row r="130" spans="1:35" x14ac:dyDescent="0.2">
      <c r="A130" s="135"/>
      <c r="B130" s="136"/>
      <c r="C130" s="137"/>
      <c r="D130" s="138"/>
      <c r="E130" s="139"/>
      <c r="F130" s="138"/>
      <c r="G130" s="140"/>
      <c r="H130" s="138"/>
      <c r="I130" s="138"/>
      <c r="J130" s="140"/>
      <c r="K130" s="139"/>
      <c r="L130" s="139"/>
      <c r="M130" s="139"/>
      <c r="N130" s="139"/>
      <c r="O130" s="140"/>
      <c r="P130" s="140"/>
      <c r="Q130" s="142"/>
      <c r="R130" s="142"/>
      <c r="S130" s="143"/>
      <c r="T130" s="134"/>
      <c r="U130" s="144" t="str">
        <f t="shared" si="3"/>
        <v/>
      </c>
      <c r="V130" s="144" t="str">
        <f t="shared" si="4"/>
        <v/>
      </c>
      <c r="W130" s="145" t="str">
        <f t="shared" si="5"/>
        <v/>
      </c>
      <c r="X130" s="144"/>
      <c r="Y130" s="144"/>
      <c r="Z130" s="144"/>
      <c r="AA130" s="144"/>
      <c r="AB130" s="145"/>
      <c r="AC130" s="144"/>
      <c r="AD130" s="144"/>
      <c r="AE130" s="144"/>
      <c r="AF130" s="144"/>
      <c r="AG130" s="145"/>
      <c r="AH130" s="144"/>
      <c r="AI130" s="144"/>
    </row>
    <row r="131" spans="1:35" x14ac:dyDescent="0.2">
      <c r="A131" s="135"/>
      <c r="B131" s="136"/>
      <c r="C131" s="137"/>
      <c r="D131" s="138"/>
      <c r="E131" s="139"/>
      <c r="F131" s="138"/>
      <c r="G131" s="140"/>
      <c r="H131" s="138"/>
      <c r="I131" s="138"/>
      <c r="J131" s="140"/>
      <c r="K131" s="139"/>
      <c r="L131" s="139"/>
      <c r="M131" s="139"/>
      <c r="N131" s="139"/>
      <c r="O131" s="140"/>
      <c r="P131" s="140"/>
      <c r="Q131" s="142"/>
      <c r="R131" s="142"/>
      <c r="S131" s="143"/>
      <c r="T131" s="134"/>
      <c r="U131" s="144" t="str">
        <f t="shared" si="3"/>
        <v/>
      </c>
      <c r="V131" s="144" t="str">
        <f t="shared" si="4"/>
        <v/>
      </c>
      <c r="W131" s="145" t="str">
        <f t="shared" si="5"/>
        <v/>
      </c>
      <c r="X131" s="144"/>
      <c r="Y131" s="144"/>
      <c r="Z131" s="144"/>
      <c r="AA131" s="144"/>
      <c r="AB131" s="145"/>
      <c r="AC131" s="144"/>
      <c r="AD131" s="144"/>
      <c r="AE131" s="144"/>
      <c r="AF131" s="144"/>
      <c r="AG131" s="145"/>
      <c r="AH131" s="144"/>
      <c r="AI131" s="144"/>
    </row>
    <row r="132" spans="1:35" x14ac:dyDescent="0.2">
      <c r="A132" s="135"/>
      <c r="B132" s="136"/>
      <c r="C132" s="137"/>
      <c r="D132" s="138"/>
      <c r="E132" s="139"/>
      <c r="F132" s="138"/>
      <c r="G132" s="140"/>
      <c r="H132" s="138"/>
      <c r="I132" s="138"/>
      <c r="J132" s="140"/>
      <c r="K132" s="139"/>
      <c r="L132" s="139"/>
      <c r="M132" s="139"/>
      <c r="N132" s="139"/>
      <c r="O132" s="140"/>
      <c r="P132" s="140"/>
      <c r="Q132" s="142"/>
      <c r="R132" s="142"/>
      <c r="S132" s="143"/>
      <c r="T132" s="134"/>
      <c r="U132" s="144" t="str">
        <f t="shared" si="3"/>
        <v/>
      </c>
      <c r="V132" s="144" t="str">
        <f t="shared" si="4"/>
        <v/>
      </c>
      <c r="W132" s="145" t="str">
        <f t="shared" si="5"/>
        <v/>
      </c>
      <c r="X132" s="144"/>
      <c r="Y132" s="144"/>
      <c r="Z132" s="144"/>
      <c r="AA132" s="144"/>
      <c r="AB132" s="145"/>
      <c r="AC132" s="144"/>
      <c r="AD132" s="144"/>
      <c r="AE132" s="144"/>
      <c r="AF132" s="144"/>
      <c r="AG132" s="145"/>
      <c r="AH132" s="144"/>
      <c r="AI132" s="144"/>
    </row>
    <row r="133" spans="1:35" x14ac:dyDescent="0.2">
      <c r="A133" s="135"/>
      <c r="B133" s="136"/>
      <c r="C133" s="137"/>
      <c r="D133" s="138"/>
      <c r="E133" s="139"/>
      <c r="F133" s="138"/>
      <c r="G133" s="140"/>
      <c r="H133" s="138"/>
      <c r="I133" s="138"/>
      <c r="J133" s="140"/>
      <c r="K133" s="139"/>
      <c r="L133" s="139"/>
      <c r="M133" s="139"/>
      <c r="N133" s="139"/>
      <c r="O133" s="140"/>
      <c r="P133" s="140"/>
      <c r="Q133" s="142"/>
      <c r="R133" s="142"/>
      <c r="S133" s="143"/>
      <c r="T133" s="134"/>
      <c r="U133" s="144" t="str">
        <f t="shared" si="3"/>
        <v/>
      </c>
      <c r="V133" s="144" t="str">
        <f t="shared" si="4"/>
        <v/>
      </c>
      <c r="W133" s="145" t="str">
        <f t="shared" si="5"/>
        <v/>
      </c>
      <c r="X133" s="144"/>
      <c r="Y133" s="144"/>
      <c r="Z133" s="144"/>
      <c r="AA133" s="144"/>
      <c r="AB133" s="145"/>
      <c r="AC133" s="144"/>
      <c r="AD133" s="144"/>
      <c r="AE133" s="144"/>
      <c r="AF133" s="144"/>
      <c r="AG133" s="145"/>
      <c r="AH133" s="144"/>
      <c r="AI133" s="144"/>
    </row>
    <row r="134" spans="1:35" x14ac:dyDescent="0.2">
      <c r="A134" s="135"/>
      <c r="B134" s="136"/>
      <c r="C134" s="137"/>
      <c r="D134" s="138"/>
      <c r="E134" s="139"/>
      <c r="F134" s="138"/>
      <c r="G134" s="140"/>
      <c r="H134" s="138"/>
      <c r="I134" s="138"/>
      <c r="J134" s="140"/>
      <c r="K134" s="139"/>
      <c r="L134" s="139"/>
      <c r="M134" s="139"/>
      <c r="N134" s="139"/>
      <c r="O134" s="140"/>
      <c r="P134" s="140"/>
      <c r="Q134" s="142"/>
      <c r="R134" s="142"/>
      <c r="S134" s="143"/>
      <c r="T134" s="134"/>
      <c r="U134" s="144" t="str">
        <f t="shared" si="3"/>
        <v/>
      </c>
      <c r="V134" s="144" t="str">
        <f t="shared" si="4"/>
        <v/>
      </c>
      <c r="W134" s="145" t="str">
        <f t="shared" si="5"/>
        <v/>
      </c>
      <c r="X134" s="144"/>
      <c r="Y134" s="144"/>
      <c r="Z134" s="144"/>
      <c r="AA134" s="144"/>
      <c r="AB134" s="145"/>
      <c r="AC134" s="144"/>
      <c r="AD134" s="144"/>
      <c r="AE134" s="144"/>
      <c r="AF134" s="144"/>
      <c r="AG134" s="145"/>
      <c r="AH134" s="144"/>
      <c r="AI134" s="144"/>
    </row>
    <row r="135" spans="1:35" x14ac:dyDescent="0.2">
      <c r="A135" s="135"/>
      <c r="B135" s="136"/>
      <c r="C135" s="137"/>
      <c r="D135" s="138"/>
      <c r="E135" s="139"/>
      <c r="F135" s="138"/>
      <c r="G135" s="140"/>
      <c r="H135" s="138"/>
      <c r="I135" s="138"/>
      <c r="J135" s="140"/>
      <c r="K135" s="139"/>
      <c r="L135" s="139"/>
      <c r="M135" s="139"/>
      <c r="N135" s="139"/>
      <c r="O135" s="140"/>
      <c r="P135" s="140"/>
      <c r="Q135" s="142"/>
      <c r="R135" s="142"/>
      <c r="S135" s="143"/>
      <c r="T135" s="134"/>
      <c r="U135" s="144" t="str">
        <f t="shared" si="3"/>
        <v/>
      </c>
      <c r="V135" s="144" t="str">
        <f t="shared" si="4"/>
        <v/>
      </c>
      <c r="W135" s="145" t="str">
        <f t="shared" si="5"/>
        <v/>
      </c>
      <c r="X135" s="144"/>
      <c r="Y135" s="144"/>
      <c r="Z135" s="144"/>
      <c r="AA135" s="144"/>
      <c r="AB135" s="145"/>
      <c r="AC135" s="144"/>
      <c r="AD135" s="144"/>
      <c r="AE135" s="144"/>
      <c r="AF135" s="144"/>
      <c r="AG135" s="145"/>
      <c r="AH135" s="144"/>
      <c r="AI135" s="144"/>
    </row>
    <row r="136" spans="1:35" x14ac:dyDescent="0.2">
      <c r="A136" s="135"/>
      <c r="B136" s="136"/>
      <c r="C136" s="137"/>
      <c r="D136" s="138"/>
      <c r="E136" s="139"/>
      <c r="F136" s="138"/>
      <c r="G136" s="140"/>
      <c r="H136" s="138"/>
      <c r="I136" s="138"/>
      <c r="J136" s="140"/>
      <c r="K136" s="139"/>
      <c r="L136" s="139"/>
      <c r="M136" s="139"/>
      <c r="N136" s="139"/>
      <c r="O136" s="140"/>
      <c r="P136" s="140"/>
      <c r="Q136" s="142"/>
      <c r="R136" s="142"/>
      <c r="S136" s="143"/>
      <c r="T136" s="134"/>
      <c r="U136" s="144" t="str">
        <f t="shared" si="3"/>
        <v/>
      </c>
      <c r="V136" s="144" t="str">
        <f t="shared" si="4"/>
        <v/>
      </c>
      <c r="W136" s="145" t="str">
        <f t="shared" si="5"/>
        <v/>
      </c>
      <c r="X136" s="144"/>
      <c r="Y136" s="144"/>
      <c r="Z136" s="144"/>
      <c r="AA136" s="144"/>
      <c r="AB136" s="145"/>
      <c r="AC136" s="144"/>
      <c r="AD136" s="144"/>
      <c r="AE136" s="144"/>
      <c r="AF136" s="144"/>
      <c r="AG136" s="145"/>
      <c r="AH136" s="144"/>
      <c r="AI136" s="144"/>
    </row>
    <row r="137" spans="1:35" x14ac:dyDescent="0.2">
      <c r="A137" s="135"/>
      <c r="B137" s="136"/>
      <c r="C137" s="137"/>
      <c r="D137" s="138"/>
      <c r="E137" s="139"/>
      <c r="F137" s="138"/>
      <c r="G137" s="140"/>
      <c r="H137" s="138"/>
      <c r="I137" s="138"/>
      <c r="J137" s="140"/>
      <c r="K137" s="139"/>
      <c r="L137" s="139"/>
      <c r="M137" s="139"/>
      <c r="N137" s="139"/>
      <c r="O137" s="140"/>
      <c r="P137" s="140"/>
      <c r="Q137" s="142"/>
      <c r="R137" s="142"/>
      <c r="S137" s="143"/>
      <c r="T137" s="134"/>
      <c r="U137" s="144" t="str">
        <f t="shared" si="3"/>
        <v/>
      </c>
      <c r="V137" s="144" t="str">
        <f t="shared" si="4"/>
        <v/>
      </c>
      <c r="W137" s="145" t="str">
        <f t="shared" si="5"/>
        <v/>
      </c>
      <c r="X137" s="144"/>
      <c r="Y137" s="144"/>
      <c r="Z137" s="144"/>
      <c r="AA137" s="144"/>
      <c r="AB137" s="145"/>
      <c r="AC137" s="144"/>
      <c r="AD137" s="144"/>
      <c r="AE137" s="144"/>
      <c r="AF137" s="144"/>
      <c r="AG137" s="145"/>
      <c r="AH137" s="144"/>
      <c r="AI137" s="144"/>
    </row>
    <row r="138" spans="1:35" x14ac:dyDescent="0.2">
      <c r="A138" s="135"/>
      <c r="B138" s="136"/>
      <c r="C138" s="137"/>
      <c r="D138" s="138"/>
      <c r="E138" s="139"/>
      <c r="F138" s="138"/>
      <c r="G138" s="140"/>
      <c r="H138" s="138"/>
      <c r="I138" s="138"/>
      <c r="J138" s="140"/>
      <c r="K138" s="139"/>
      <c r="L138" s="139"/>
      <c r="M138" s="139"/>
      <c r="N138" s="139"/>
      <c r="O138" s="140"/>
      <c r="P138" s="140"/>
      <c r="Q138" s="142"/>
      <c r="R138" s="142"/>
      <c r="S138" s="143"/>
      <c r="T138" s="134"/>
      <c r="U138" s="144" t="str">
        <f t="shared" si="3"/>
        <v/>
      </c>
      <c r="V138" s="144" t="str">
        <f t="shared" si="4"/>
        <v/>
      </c>
      <c r="W138" s="145" t="str">
        <f t="shared" si="5"/>
        <v/>
      </c>
      <c r="X138" s="144"/>
      <c r="Y138" s="144"/>
      <c r="Z138" s="144"/>
      <c r="AA138" s="144"/>
      <c r="AB138" s="145"/>
      <c r="AC138" s="144"/>
      <c r="AD138" s="144"/>
      <c r="AE138" s="144"/>
      <c r="AF138" s="144"/>
      <c r="AG138" s="145"/>
      <c r="AH138" s="144"/>
      <c r="AI138" s="144"/>
    </row>
    <row r="139" spans="1:35" x14ac:dyDescent="0.2">
      <c r="A139" s="135"/>
      <c r="B139" s="136"/>
      <c r="C139" s="137"/>
      <c r="D139" s="138"/>
      <c r="E139" s="139"/>
      <c r="F139" s="138"/>
      <c r="G139" s="140"/>
      <c r="H139" s="138"/>
      <c r="I139" s="138"/>
      <c r="J139" s="140"/>
      <c r="K139" s="139"/>
      <c r="L139" s="139"/>
      <c r="M139" s="139"/>
      <c r="N139" s="139"/>
      <c r="O139" s="140"/>
      <c r="P139" s="140"/>
      <c r="Q139" s="146"/>
      <c r="R139" s="146"/>
      <c r="S139" s="143"/>
      <c r="T139" s="134"/>
      <c r="U139" s="144" t="str">
        <f t="shared" si="3"/>
        <v/>
      </c>
      <c r="V139" s="144" t="str">
        <f t="shared" si="4"/>
        <v/>
      </c>
      <c r="W139" s="145" t="str">
        <f t="shared" si="5"/>
        <v/>
      </c>
      <c r="X139" s="144"/>
      <c r="Y139" s="144"/>
      <c r="Z139" s="144"/>
      <c r="AA139" s="144"/>
      <c r="AB139" s="145"/>
      <c r="AC139" s="144"/>
      <c r="AD139" s="144"/>
      <c r="AE139" s="144"/>
      <c r="AF139" s="144"/>
      <c r="AG139" s="145"/>
      <c r="AH139" s="144"/>
      <c r="AI139" s="144"/>
    </row>
    <row r="140" spans="1:35" x14ac:dyDescent="0.2">
      <c r="A140" s="135"/>
      <c r="B140" s="136"/>
      <c r="C140" s="137"/>
      <c r="D140" s="138"/>
      <c r="E140" s="139"/>
      <c r="F140" s="138"/>
      <c r="G140" s="140"/>
      <c r="H140" s="138"/>
      <c r="I140" s="138"/>
      <c r="J140" s="140"/>
      <c r="K140" s="139"/>
      <c r="L140" s="139"/>
      <c r="M140" s="139"/>
      <c r="N140" s="139"/>
      <c r="O140" s="140"/>
      <c r="P140" s="140"/>
      <c r="Q140" s="146"/>
      <c r="R140" s="146"/>
      <c r="S140" s="143"/>
      <c r="T140" s="134"/>
      <c r="U140" s="144" t="str">
        <f t="shared" si="3"/>
        <v/>
      </c>
      <c r="V140" s="144" t="str">
        <f t="shared" si="4"/>
        <v/>
      </c>
      <c r="W140" s="145" t="str">
        <f t="shared" si="5"/>
        <v/>
      </c>
      <c r="X140" s="144"/>
      <c r="Y140" s="144"/>
      <c r="Z140" s="144"/>
      <c r="AA140" s="144"/>
      <c r="AB140" s="145"/>
      <c r="AC140" s="144"/>
      <c r="AD140" s="144"/>
      <c r="AE140" s="144"/>
      <c r="AF140" s="144"/>
      <c r="AG140" s="145"/>
      <c r="AH140" s="144"/>
      <c r="AI140" s="144"/>
    </row>
    <row r="141" spans="1:35" x14ac:dyDescent="0.2">
      <c r="A141" s="135"/>
      <c r="B141" s="136"/>
      <c r="C141" s="137"/>
      <c r="D141" s="138"/>
      <c r="E141" s="139"/>
      <c r="F141" s="138"/>
      <c r="G141" s="140"/>
      <c r="H141" s="138"/>
      <c r="I141" s="138"/>
      <c r="J141" s="140"/>
      <c r="K141" s="139"/>
      <c r="L141" s="139"/>
      <c r="M141" s="139"/>
      <c r="N141" s="139"/>
      <c r="O141" s="140"/>
      <c r="P141" s="140"/>
      <c r="Q141" s="146"/>
      <c r="R141" s="146"/>
      <c r="S141" s="143"/>
      <c r="T141" s="134"/>
      <c r="U141" s="144" t="str">
        <f t="shared" si="3"/>
        <v/>
      </c>
      <c r="V141" s="144" t="str">
        <f t="shared" si="4"/>
        <v/>
      </c>
      <c r="W141" s="145" t="str">
        <f t="shared" si="5"/>
        <v/>
      </c>
      <c r="X141" s="144"/>
      <c r="Y141" s="144"/>
      <c r="Z141" s="144"/>
      <c r="AA141" s="144"/>
      <c r="AB141" s="145"/>
      <c r="AC141" s="144"/>
      <c r="AD141" s="144"/>
      <c r="AE141" s="144"/>
      <c r="AF141" s="144"/>
      <c r="AG141" s="145"/>
      <c r="AH141" s="144"/>
      <c r="AI141" s="144"/>
    </row>
    <row r="142" spans="1:35" x14ac:dyDescent="0.2">
      <c r="A142" s="135"/>
      <c r="B142" s="136"/>
      <c r="C142" s="137"/>
      <c r="D142" s="138"/>
      <c r="E142" s="139"/>
      <c r="F142" s="138"/>
      <c r="G142" s="140"/>
      <c r="H142" s="138"/>
      <c r="I142" s="138"/>
      <c r="J142" s="140"/>
      <c r="K142" s="139"/>
      <c r="L142" s="139"/>
      <c r="M142" s="139"/>
      <c r="N142" s="139"/>
      <c r="O142" s="140"/>
      <c r="P142" s="140"/>
      <c r="Q142" s="146"/>
      <c r="R142" s="146"/>
      <c r="S142" s="143"/>
      <c r="T142" s="134"/>
      <c r="U142" s="144" t="str">
        <f t="shared" si="3"/>
        <v/>
      </c>
      <c r="V142" s="144" t="str">
        <f t="shared" si="4"/>
        <v/>
      </c>
      <c r="W142" s="145" t="str">
        <f t="shared" si="5"/>
        <v/>
      </c>
      <c r="X142" s="144"/>
      <c r="Y142" s="144"/>
      <c r="Z142" s="144"/>
      <c r="AA142" s="144"/>
      <c r="AB142" s="145"/>
      <c r="AC142" s="144"/>
      <c r="AD142" s="144"/>
      <c r="AE142" s="144"/>
      <c r="AF142" s="144"/>
      <c r="AG142" s="145"/>
      <c r="AH142" s="144"/>
      <c r="AI142" s="144"/>
    </row>
    <row r="143" spans="1:35" x14ac:dyDescent="0.2">
      <c r="A143" s="135"/>
      <c r="B143" s="136"/>
      <c r="C143" s="137"/>
      <c r="D143" s="138"/>
      <c r="E143" s="139"/>
      <c r="F143" s="138"/>
      <c r="G143" s="140"/>
      <c r="H143" s="138"/>
      <c r="I143" s="138"/>
      <c r="J143" s="140"/>
      <c r="K143" s="139"/>
      <c r="L143" s="139"/>
      <c r="M143" s="139"/>
      <c r="N143" s="139"/>
      <c r="O143" s="140"/>
      <c r="P143" s="140"/>
      <c r="Q143" s="146"/>
      <c r="R143" s="146"/>
      <c r="S143" s="143"/>
      <c r="T143" s="134"/>
      <c r="U143" s="144" t="str">
        <f t="shared" si="3"/>
        <v/>
      </c>
      <c r="V143" s="144" t="str">
        <f t="shared" si="4"/>
        <v/>
      </c>
      <c r="W143" s="145" t="str">
        <f t="shared" si="5"/>
        <v/>
      </c>
      <c r="X143" s="144"/>
      <c r="Y143" s="144"/>
      <c r="Z143" s="144"/>
      <c r="AA143" s="144"/>
      <c r="AB143" s="145"/>
      <c r="AC143" s="144"/>
      <c r="AD143" s="144"/>
      <c r="AE143" s="144"/>
      <c r="AF143" s="144"/>
      <c r="AG143" s="145"/>
      <c r="AH143" s="144"/>
      <c r="AI143" s="144"/>
    </row>
    <row r="144" spans="1:35" x14ac:dyDescent="0.2">
      <c r="A144" s="135"/>
      <c r="B144" s="136"/>
      <c r="C144" s="137"/>
      <c r="D144" s="138"/>
      <c r="E144" s="139"/>
      <c r="F144" s="138"/>
      <c r="G144" s="140"/>
      <c r="H144" s="138"/>
      <c r="I144" s="138"/>
      <c r="J144" s="140"/>
      <c r="K144" s="139"/>
      <c r="L144" s="139"/>
      <c r="M144" s="139"/>
      <c r="N144" s="139"/>
      <c r="O144" s="140"/>
      <c r="P144" s="140"/>
      <c r="Q144" s="146"/>
      <c r="R144" s="146"/>
      <c r="S144" s="143"/>
      <c r="T144" s="134"/>
      <c r="U144" s="144" t="str">
        <f t="shared" si="3"/>
        <v/>
      </c>
      <c r="V144" s="144" t="str">
        <f t="shared" si="4"/>
        <v/>
      </c>
      <c r="W144" s="145" t="str">
        <f t="shared" si="5"/>
        <v/>
      </c>
      <c r="X144" s="144"/>
      <c r="Y144" s="144"/>
      <c r="Z144" s="144"/>
      <c r="AA144" s="144"/>
      <c r="AB144" s="145"/>
      <c r="AC144" s="144"/>
      <c r="AD144" s="144"/>
      <c r="AE144" s="144"/>
      <c r="AF144" s="144"/>
      <c r="AG144" s="145"/>
      <c r="AH144" s="144"/>
      <c r="AI144" s="144"/>
    </row>
    <row r="145" spans="1:35" x14ac:dyDescent="0.2">
      <c r="A145" s="135"/>
      <c r="B145" s="136"/>
      <c r="C145" s="137"/>
      <c r="D145" s="138"/>
      <c r="E145" s="139"/>
      <c r="F145" s="138"/>
      <c r="G145" s="140"/>
      <c r="H145" s="138"/>
      <c r="I145" s="138"/>
      <c r="J145" s="140"/>
      <c r="K145" s="139"/>
      <c r="L145" s="139"/>
      <c r="M145" s="139"/>
      <c r="N145" s="139"/>
      <c r="O145" s="140"/>
      <c r="P145" s="140"/>
      <c r="Q145" s="146"/>
      <c r="R145" s="146"/>
      <c r="S145" s="143"/>
      <c r="T145" s="134"/>
      <c r="U145" s="144" t="str">
        <f t="shared" si="3"/>
        <v/>
      </c>
      <c r="V145" s="144" t="str">
        <f t="shared" si="4"/>
        <v/>
      </c>
      <c r="W145" s="145" t="str">
        <f t="shared" si="5"/>
        <v/>
      </c>
      <c r="X145" s="144"/>
      <c r="Y145" s="144"/>
      <c r="Z145" s="144"/>
      <c r="AA145" s="144"/>
      <c r="AB145" s="145"/>
      <c r="AC145" s="144"/>
      <c r="AD145" s="144"/>
      <c r="AE145" s="144"/>
      <c r="AF145" s="144"/>
      <c r="AG145" s="145"/>
      <c r="AH145" s="144"/>
      <c r="AI145" s="144"/>
    </row>
    <row r="146" spans="1:35" x14ac:dyDescent="0.2">
      <c r="A146" s="135"/>
      <c r="B146" s="136"/>
      <c r="C146" s="137"/>
      <c r="D146" s="138"/>
      <c r="E146" s="139"/>
      <c r="F146" s="138"/>
      <c r="G146" s="140"/>
      <c r="H146" s="138"/>
      <c r="I146" s="138"/>
      <c r="J146" s="140"/>
      <c r="K146" s="139"/>
      <c r="L146" s="139"/>
      <c r="M146" s="139"/>
      <c r="N146" s="139"/>
      <c r="O146" s="140"/>
      <c r="P146" s="140"/>
      <c r="Q146" s="146"/>
      <c r="R146" s="146"/>
      <c r="S146" s="143"/>
      <c r="T146" s="134"/>
      <c r="U146" s="144" t="str">
        <f t="shared" si="3"/>
        <v/>
      </c>
      <c r="V146" s="144" t="str">
        <f t="shared" si="4"/>
        <v/>
      </c>
      <c r="W146" s="145" t="str">
        <f t="shared" si="5"/>
        <v/>
      </c>
      <c r="X146" s="144"/>
      <c r="Y146" s="144"/>
      <c r="Z146" s="144"/>
      <c r="AA146" s="144"/>
      <c r="AB146" s="145"/>
      <c r="AC146" s="144"/>
      <c r="AD146" s="144"/>
      <c r="AE146" s="144"/>
      <c r="AF146" s="144"/>
      <c r="AG146" s="145"/>
      <c r="AH146" s="144"/>
      <c r="AI146" s="144"/>
    </row>
    <row r="147" spans="1:35" x14ac:dyDescent="0.2">
      <c r="A147" s="135"/>
      <c r="B147" s="136"/>
      <c r="C147" s="137"/>
      <c r="D147" s="138"/>
      <c r="E147" s="139"/>
      <c r="F147" s="138"/>
      <c r="G147" s="140"/>
      <c r="H147" s="138"/>
      <c r="I147" s="138"/>
      <c r="J147" s="140"/>
      <c r="K147" s="139"/>
      <c r="L147" s="139"/>
      <c r="M147" s="139"/>
      <c r="N147" s="139"/>
      <c r="O147" s="140"/>
      <c r="P147" s="140"/>
      <c r="Q147" s="146"/>
      <c r="R147" s="146"/>
      <c r="S147" s="143"/>
      <c r="T147" s="134"/>
      <c r="U147" s="144" t="str">
        <f t="shared" si="3"/>
        <v/>
      </c>
      <c r="V147" s="144" t="str">
        <f t="shared" si="4"/>
        <v/>
      </c>
      <c r="W147" s="145" t="str">
        <f t="shared" si="5"/>
        <v/>
      </c>
      <c r="X147" s="144"/>
      <c r="Y147" s="144"/>
      <c r="Z147" s="144"/>
      <c r="AA147" s="144"/>
      <c r="AB147" s="145"/>
      <c r="AC147" s="144"/>
      <c r="AD147" s="144"/>
      <c r="AE147" s="144"/>
      <c r="AF147" s="144"/>
      <c r="AG147" s="145"/>
      <c r="AH147" s="144"/>
      <c r="AI147" s="144"/>
    </row>
    <row r="148" spans="1:35" x14ac:dyDescent="0.2">
      <c r="A148" s="135"/>
      <c r="B148" s="136"/>
      <c r="C148" s="137"/>
      <c r="D148" s="138"/>
      <c r="E148" s="139"/>
      <c r="F148" s="138"/>
      <c r="G148" s="140"/>
      <c r="H148" s="138"/>
      <c r="I148" s="138"/>
      <c r="J148" s="140"/>
      <c r="K148" s="139"/>
      <c r="L148" s="139"/>
      <c r="M148" s="139"/>
      <c r="N148" s="139"/>
      <c r="O148" s="140"/>
      <c r="P148" s="140"/>
      <c r="Q148" s="146"/>
      <c r="R148" s="146"/>
      <c r="S148" s="143"/>
      <c r="T148" s="134"/>
      <c r="U148" s="144" t="str">
        <f t="shared" si="3"/>
        <v/>
      </c>
      <c r="V148" s="144" t="str">
        <f t="shared" si="4"/>
        <v/>
      </c>
      <c r="W148" s="145" t="str">
        <f t="shared" si="5"/>
        <v/>
      </c>
      <c r="X148" s="144"/>
      <c r="Y148" s="144"/>
      <c r="Z148" s="144"/>
      <c r="AA148" s="144"/>
      <c r="AB148" s="145"/>
      <c r="AC148" s="144"/>
      <c r="AD148" s="144"/>
      <c r="AE148" s="144"/>
      <c r="AF148" s="144"/>
      <c r="AG148" s="145"/>
      <c r="AH148" s="144"/>
      <c r="AI148" s="144"/>
    </row>
    <row r="149" spans="1:35" x14ac:dyDescent="0.2">
      <c r="A149" s="135"/>
      <c r="B149" s="136"/>
      <c r="C149" s="137"/>
      <c r="D149" s="138"/>
      <c r="E149" s="139"/>
      <c r="F149" s="138"/>
      <c r="G149" s="140"/>
      <c r="H149" s="138"/>
      <c r="I149" s="138"/>
      <c r="J149" s="140"/>
      <c r="K149" s="139"/>
      <c r="L149" s="139"/>
      <c r="M149" s="139"/>
      <c r="N149" s="139"/>
      <c r="O149" s="140"/>
      <c r="P149" s="140"/>
      <c r="Q149" s="146"/>
      <c r="R149" s="146"/>
      <c r="S149" s="143"/>
      <c r="T149" s="134"/>
      <c r="U149" s="144" t="str">
        <f t="shared" si="3"/>
        <v/>
      </c>
      <c r="V149" s="144" t="str">
        <f t="shared" si="4"/>
        <v/>
      </c>
      <c r="W149" s="145" t="str">
        <f t="shared" si="5"/>
        <v/>
      </c>
      <c r="X149" s="144"/>
      <c r="Y149" s="144"/>
      <c r="Z149" s="144"/>
      <c r="AA149" s="144"/>
      <c r="AB149" s="145"/>
      <c r="AC149" s="144"/>
      <c r="AD149" s="144"/>
      <c r="AE149" s="144"/>
      <c r="AF149" s="144"/>
      <c r="AG149" s="145"/>
      <c r="AH149" s="144"/>
      <c r="AI149" s="144"/>
    </row>
    <row r="150" spans="1:35" x14ac:dyDescent="0.2">
      <c r="A150" s="135"/>
      <c r="B150" s="136"/>
      <c r="C150" s="137"/>
      <c r="D150" s="138"/>
      <c r="E150" s="139"/>
      <c r="F150" s="138"/>
      <c r="G150" s="140"/>
      <c r="H150" s="138"/>
      <c r="I150" s="138"/>
      <c r="J150" s="140"/>
      <c r="K150" s="139"/>
      <c r="L150" s="139"/>
      <c r="M150" s="139"/>
      <c r="N150" s="139"/>
      <c r="O150" s="140"/>
      <c r="P150" s="140"/>
      <c r="Q150" s="146"/>
      <c r="R150" s="146"/>
      <c r="S150" s="143"/>
      <c r="T150" s="134"/>
      <c r="U150" s="144" t="str">
        <f t="shared" si="3"/>
        <v/>
      </c>
      <c r="V150" s="144" t="str">
        <f t="shared" si="4"/>
        <v/>
      </c>
      <c r="W150" s="145" t="str">
        <f t="shared" si="5"/>
        <v/>
      </c>
      <c r="X150" s="144"/>
      <c r="Y150" s="144"/>
      <c r="Z150" s="144"/>
      <c r="AA150" s="144"/>
      <c r="AB150" s="145"/>
      <c r="AC150" s="144"/>
      <c r="AD150" s="144"/>
      <c r="AE150" s="144"/>
      <c r="AF150" s="144"/>
      <c r="AG150" s="145"/>
      <c r="AH150" s="144"/>
      <c r="AI150" s="144"/>
    </row>
    <row r="151" spans="1:35" x14ac:dyDescent="0.2">
      <c r="A151" s="135"/>
      <c r="B151" s="136"/>
      <c r="C151" s="137"/>
      <c r="D151" s="138"/>
      <c r="E151" s="139"/>
      <c r="F151" s="138"/>
      <c r="G151" s="140"/>
      <c r="H151" s="138"/>
      <c r="I151" s="138"/>
      <c r="J151" s="140"/>
      <c r="K151" s="139"/>
      <c r="L151" s="139"/>
      <c r="M151" s="139"/>
      <c r="N151" s="139"/>
      <c r="O151" s="140"/>
      <c r="P151" s="140"/>
      <c r="Q151" s="146"/>
      <c r="R151" s="146"/>
      <c r="S151" s="143"/>
      <c r="T151" s="134"/>
      <c r="U151" s="144" t="str">
        <f t="shared" si="3"/>
        <v/>
      </c>
      <c r="V151" s="144" t="str">
        <f t="shared" si="4"/>
        <v/>
      </c>
      <c r="W151" s="145" t="str">
        <f t="shared" si="5"/>
        <v/>
      </c>
      <c r="X151" s="144"/>
      <c r="Y151" s="144"/>
      <c r="Z151" s="144"/>
      <c r="AA151" s="144"/>
      <c r="AB151" s="145"/>
      <c r="AC151" s="144"/>
      <c r="AD151" s="144"/>
      <c r="AE151" s="144"/>
      <c r="AF151" s="144"/>
      <c r="AG151" s="145"/>
      <c r="AH151" s="144"/>
      <c r="AI151" s="144"/>
    </row>
    <row r="152" spans="1:35" x14ac:dyDescent="0.2">
      <c r="A152" s="135"/>
      <c r="B152" s="136"/>
      <c r="C152" s="137"/>
      <c r="D152" s="138"/>
      <c r="E152" s="139"/>
      <c r="F152" s="138"/>
      <c r="G152" s="140"/>
      <c r="H152" s="138"/>
      <c r="I152" s="138"/>
      <c r="J152" s="140"/>
      <c r="K152" s="139"/>
      <c r="L152" s="139"/>
      <c r="M152" s="139"/>
      <c r="N152" s="139"/>
      <c r="O152" s="140"/>
      <c r="P152" s="140"/>
      <c r="Q152" s="146"/>
      <c r="R152" s="146"/>
      <c r="S152" s="143"/>
      <c r="T152" s="134"/>
      <c r="U152" s="144" t="str">
        <f t="shared" si="3"/>
        <v/>
      </c>
      <c r="V152" s="144" t="str">
        <f t="shared" si="4"/>
        <v/>
      </c>
      <c r="W152" s="145" t="str">
        <f t="shared" si="5"/>
        <v/>
      </c>
      <c r="X152" s="144"/>
      <c r="Y152" s="144"/>
      <c r="Z152" s="144"/>
      <c r="AA152" s="144"/>
      <c r="AB152" s="145"/>
      <c r="AC152" s="144"/>
      <c r="AD152" s="144"/>
      <c r="AE152" s="144"/>
      <c r="AF152" s="144"/>
      <c r="AG152" s="145"/>
      <c r="AH152" s="144"/>
      <c r="AI152" s="144"/>
    </row>
    <row r="153" spans="1:35" x14ac:dyDescent="0.2">
      <c r="A153" s="135"/>
      <c r="B153" s="136"/>
      <c r="C153" s="137"/>
      <c r="D153" s="138"/>
      <c r="E153" s="139"/>
      <c r="F153" s="138"/>
      <c r="G153" s="140"/>
      <c r="H153" s="138"/>
      <c r="I153" s="138"/>
      <c r="J153" s="140"/>
      <c r="K153" s="139"/>
      <c r="L153" s="139"/>
      <c r="M153" s="139"/>
      <c r="N153" s="139"/>
      <c r="O153" s="140"/>
      <c r="P153" s="140"/>
      <c r="Q153" s="146"/>
      <c r="R153" s="146"/>
      <c r="S153" s="143"/>
      <c r="T153" s="134"/>
      <c r="U153" s="144" t="str">
        <f t="shared" si="3"/>
        <v/>
      </c>
      <c r="V153" s="144" t="str">
        <f t="shared" si="4"/>
        <v/>
      </c>
      <c r="W153" s="145" t="str">
        <f t="shared" si="5"/>
        <v/>
      </c>
      <c r="X153" s="144"/>
      <c r="Y153" s="144"/>
      <c r="Z153" s="144"/>
      <c r="AA153" s="144"/>
      <c r="AB153" s="145"/>
      <c r="AC153" s="144"/>
      <c r="AD153" s="144"/>
      <c r="AE153" s="144"/>
      <c r="AF153" s="144"/>
      <c r="AG153" s="145"/>
      <c r="AH153" s="144"/>
      <c r="AI153" s="144"/>
    </row>
    <row r="154" spans="1:35" x14ac:dyDescent="0.2">
      <c r="A154" s="135"/>
      <c r="B154" s="136"/>
      <c r="C154" s="137"/>
      <c r="D154" s="138"/>
      <c r="E154" s="139"/>
      <c r="F154" s="138"/>
      <c r="G154" s="140"/>
      <c r="H154" s="138"/>
      <c r="I154" s="138"/>
      <c r="J154" s="140"/>
      <c r="K154" s="139"/>
      <c r="L154" s="139"/>
      <c r="M154" s="139"/>
      <c r="N154" s="139"/>
      <c r="O154" s="140"/>
      <c r="P154" s="140"/>
      <c r="Q154" s="146"/>
      <c r="R154" s="146"/>
      <c r="S154" s="143"/>
      <c r="T154" s="134"/>
      <c r="U154" s="144" t="str">
        <f t="shared" si="3"/>
        <v/>
      </c>
      <c r="V154" s="144" t="str">
        <f t="shared" si="4"/>
        <v/>
      </c>
      <c r="W154" s="145" t="str">
        <f t="shared" si="5"/>
        <v/>
      </c>
      <c r="X154" s="144"/>
      <c r="Y154" s="144"/>
      <c r="Z154" s="144"/>
      <c r="AA154" s="144"/>
      <c r="AB154" s="145"/>
      <c r="AC154" s="144"/>
      <c r="AD154" s="144"/>
      <c r="AE154" s="144"/>
      <c r="AF154" s="144"/>
      <c r="AG154" s="145"/>
      <c r="AH154" s="144"/>
      <c r="AI154" s="144"/>
    </row>
    <row r="155" spans="1:35" x14ac:dyDescent="0.2">
      <c r="A155" s="135"/>
      <c r="B155" s="136"/>
      <c r="C155" s="137"/>
      <c r="D155" s="138"/>
      <c r="E155" s="139"/>
      <c r="F155" s="138"/>
      <c r="G155" s="140"/>
      <c r="H155" s="138"/>
      <c r="I155" s="138"/>
      <c r="J155" s="140"/>
      <c r="K155" s="139"/>
      <c r="L155" s="139"/>
      <c r="M155" s="139"/>
      <c r="N155" s="139"/>
      <c r="O155" s="140"/>
      <c r="P155" s="140"/>
      <c r="Q155" s="146"/>
      <c r="R155" s="146"/>
      <c r="S155" s="143"/>
      <c r="T155" s="134"/>
      <c r="U155" s="144" t="str">
        <f t="shared" si="3"/>
        <v/>
      </c>
      <c r="V155" s="144" t="str">
        <f t="shared" si="4"/>
        <v/>
      </c>
      <c r="W155" s="145" t="str">
        <f t="shared" si="5"/>
        <v/>
      </c>
      <c r="X155" s="144"/>
      <c r="Y155" s="144"/>
      <c r="Z155" s="144"/>
      <c r="AA155" s="144"/>
      <c r="AB155" s="145"/>
      <c r="AC155" s="144"/>
      <c r="AD155" s="144"/>
      <c r="AE155" s="144"/>
      <c r="AF155" s="144"/>
      <c r="AG155" s="145"/>
      <c r="AH155" s="144"/>
      <c r="AI155" s="144"/>
    </row>
    <row r="156" spans="1:35" x14ac:dyDescent="0.2">
      <c r="A156" s="135"/>
      <c r="B156" s="136"/>
      <c r="C156" s="137"/>
      <c r="D156" s="138"/>
      <c r="E156" s="139"/>
      <c r="F156" s="138"/>
      <c r="G156" s="140"/>
      <c r="H156" s="138"/>
      <c r="I156" s="138"/>
      <c r="J156" s="140"/>
      <c r="K156" s="139"/>
      <c r="L156" s="139"/>
      <c r="M156" s="139"/>
      <c r="N156" s="139"/>
      <c r="O156" s="140"/>
      <c r="P156" s="140"/>
      <c r="Q156" s="146"/>
      <c r="R156" s="146"/>
      <c r="S156" s="143"/>
      <c r="T156" s="134"/>
      <c r="U156" s="144" t="str">
        <f t="shared" si="3"/>
        <v/>
      </c>
      <c r="V156" s="144" t="str">
        <f t="shared" si="4"/>
        <v/>
      </c>
      <c r="W156" s="145" t="str">
        <f t="shared" si="5"/>
        <v/>
      </c>
      <c r="X156" s="144"/>
      <c r="Y156" s="144"/>
      <c r="Z156" s="144"/>
      <c r="AA156" s="144"/>
      <c r="AB156" s="145"/>
      <c r="AC156" s="144"/>
      <c r="AD156" s="144"/>
      <c r="AE156" s="144"/>
      <c r="AF156" s="144"/>
      <c r="AG156" s="145"/>
      <c r="AH156" s="144"/>
      <c r="AI156" s="144"/>
    </row>
    <row r="157" spans="1:35" x14ac:dyDescent="0.2">
      <c r="A157" s="135"/>
      <c r="B157" s="136"/>
      <c r="C157" s="137"/>
      <c r="D157" s="138"/>
      <c r="E157" s="139"/>
      <c r="F157" s="138"/>
      <c r="G157" s="140"/>
      <c r="H157" s="138"/>
      <c r="I157" s="138"/>
      <c r="J157" s="140"/>
      <c r="K157" s="139"/>
      <c r="L157" s="139"/>
      <c r="M157" s="139"/>
      <c r="N157" s="139"/>
      <c r="O157" s="140"/>
      <c r="P157" s="140"/>
      <c r="Q157" s="146"/>
      <c r="R157" s="146"/>
      <c r="S157" s="143"/>
      <c r="T157" s="134"/>
      <c r="U157" s="144" t="str">
        <f t="shared" si="3"/>
        <v/>
      </c>
      <c r="V157" s="144" t="str">
        <f t="shared" si="4"/>
        <v/>
      </c>
      <c r="W157" s="145" t="str">
        <f t="shared" si="5"/>
        <v/>
      </c>
      <c r="X157" s="144"/>
      <c r="Y157" s="144"/>
      <c r="Z157" s="144"/>
      <c r="AA157" s="144"/>
      <c r="AB157" s="145"/>
      <c r="AC157" s="144"/>
      <c r="AD157" s="144"/>
      <c r="AE157" s="144"/>
      <c r="AF157" s="144"/>
      <c r="AG157" s="145"/>
      <c r="AH157" s="144"/>
      <c r="AI157" s="144"/>
    </row>
    <row r="158" spans="1:35" x14ac:dyDescent="0.2">
      <c r="A158" s="135"/>
      <c r="B158" s="136"/>
      <c r="C158" s="137"/>
      <c r="D158" s="138"/>
      <c r="E158" s="139"/>
      <c r="F158" s="138"/>
      <c r="G158" s="140"/>
      <c r="H158" s="138"/>
      <c r="I158" s="138"/>
      <c r="J158" s="140"/>
      <c r="K158" s="139"/>
      <c r="L158" s="139"/>
      <c r="M158" s="139"/>
      <c r="N158" s="139"/>
      <c r="O158" s="140"/>
      <c r="P158" s="140"/>
      <c r="Q158" s="146"/>
      <c r="R158" s="146"/>
      <c r="S158" s="143"/>
      <c r="T158" s="134"/>
      <c r="U158" s="144" t="str">
        <f t="shared" si="3"/>
        <v/>
      </c>
      <c r="V158" s="144" t="str">
        <f t="shared" si="4"/>
        <v/>
      </c>
      <c r="W158" s="145" t="str">
        <f t="shared" si="5"/>
        <v/>
      </c>
      <c r="X158" s="144"/>
      <c r="Y158" s="144"/>
      <c r="Z158" s="144"/>
      <c r="AA158" s="144"/>
      <c r="AB158" s="145"/>
      <c r="AC158" s="144"/>
      <c r="AD158" s="144"/>
      <c r="AE158" s="144"/>
      <c r="AF158" s="144"/>
      <c r="AG158" s="145"/>
      <c r="AH158" s="144"/>
      <c r="AI158" s="144"/>
    </row>
    <row r="159" spans="1:35" x14ac:dyDescent="0.2">
      <c r="A159" s="135"/>
      <c r="B159" s="136"/>
      <c r="C159" s="137"/>
      <c r="D159" s="138"/>
      <c r="E159" s="139"/>
      <c r="F159" s="138"/>
      <c r="G159" s="140"/>
      <c r="H159" s="138"/>
      <c r="I159" s="138"/>
      <c r="J159" s="140"/>
      <c r="K159" s="139"/>
      <c r="L159" s="139"/>
      <c r="M159" s="139"/>
      <c r="N159" s="139"/>
      <c r="O159" s="140"/>
      <c r="P159" s="140"/>
      <c r="Q159" s="146"/>
      <c r="R159" s="146"/>
      <c r="S159" s="143"/>
      <c r="T159" s="134"/>
      <c r="U159" s="144" t="str">
        <f t="shared" si="3"/>
        <v/>
      </c>
      <c r="V159" s="144" t="str">
        <f t="shared" si="4"/>
        <v/>
      </c>
      <c r="W159" s="145" t="str">
        <f t="shared" si="5"/>
        <v/>
      </c>
      <c r="X159" s="144"/>
      <c r="Y159" s="144"/>
      <c r="Z159" s="144"/>
      <c r="AA159" s="144"/>
      <c r="AB159" s="145"/>
      <c r="AC159" s="144"/>
      <c r="AD159" s="144"/>
      <c r="AE159" s="144"/>
      <c r="AF159" s="144"/>
      <c r="AG159" s="145"/>
      <c r="AH159" s="144"/>
      <c r="AI159" s="144"/>
    </row>
    <row r="160" spans="1:35" x14ac:dyDescent="0.2">
      <c r="A160" s="135"/>
      <c r="B160" s="136"/>
      <c r="C160" s="137"/>
      <c r="D160" s="138"/>
      <c r="E160" s="139"/>
      <c r="F160" s="138"/>
      <c r="G160" s="140"/>
      <c r="H160" s="138"/>
      <c r="I160" s="138"/>
      <c r="J160" s="140"/>
      <c r="K160" s="139"/>
      <c r="L160" s="139"/>
      <c r="M160" s="139"/>
      <c r="N160" s="139"/>
      <c r="O160" s="140"/>
      <c r="P160" s="140"/>
      <c r="Q160" s="146"/>
      <c r="R160" s="146"/>
      <c r="S160" s="143"/>
      <c r="T160" s="134"/>
      <c r="U160" s="144" t="str">
        <f t="shared" si="3"/>
        <v/>
      </c>
      <c r="V160" s="144" t="str">
        <f t="shared" si="4"/>
        <v/>
      </c>
      <c r="W160" s="145" t="str">
        <f t="shared" si="5"/>
        <v/>
      </c>
      <c r="X160" s="144"/>
      <c r="Y160" s="144"/>
      <c r="Z160" s="144"/>
      <c r="AA160" s="144"/>
      <c r="AB160" s="145"/>
      <c r="AC160" s="144"/>
      <c r="AD160" s="144"/>
      <c r="AE160" s="144"/>
      <c r="AF160" s="144"/>
      <c r="AG160" s="145"/>
      <c r="AH160" s="144"/>
      <c r="AI160" s="144"/>
    </row>
    <row r="161" spans="1:35" x14ac:dyDescent="0.2">
      <c r="A161" s="135"/>
      <c r="B161" s="136"/>
      <c r="C161" s="137"/>
      <c r="D161" s="138"/>
      <c r="E161" s="139"/>
      <c r="F161" s="138"/>
      <c r="G161" s="140"/>
      <c r="H161" s="138"/>
      <c r="I161" s="138"/>
      <c r="J161" s="140"/>
      <c r="K161" s="139"/>
      <c r="L161" s="139"/>
      <c r="M161" s="139"/>
      <c r="N161" s="139"/>
      <c r="O161" s="140"/>
      <c r="P161" s="140"/>
      <c r="Q161" s="146"/>
      <c r="R161" s="146"/>
      <c r="S161" s="143"/>
      <c r="T161" s="134"/>
      <c r="U161" s="144" t="str">
        <f t="shared" si="3"/>
        <v/>
      </c>
      <c r="V161" s="144" t="str">
        <f t="shared" si="4"/>
        <v/>
      </c>
      <c r="W161" s="145" t="str">
        <f t="shared" si="5"/>
        <v/>
      </c>
      <c r="X161" s="144"/>
      <c r="Y161" s="144"/>
      <c r="Z161" s="144"/>
      <c r="AA161" s="144"/>
      <c r="AB161" s="145"/>
      <c r="AC161" s="144"/>
      <c r="AD161" s="144"/>
      <c r="AE161" s="144"/>
      <c r="AF161" s="144"/>
      <c r="AG161" s="145"/>
      <c r="AH161" s="144"/>
      <c r="AI161" s="144"/>
    </row>
    <row r="162" spans="1:35" x14ac:dyDescent="0.2">
      <c r="A162" s="135"/>
      <c r="B162" s="136"/>
      <c r="C162" s="137"/>
      <c r="D162" s="138"/>
      <c r="E162" s="139"/>
      <c r="F162" s="138"/>
      <c r="G162" s="140"/>
      <c r="H162" s="138"/>
      <c r="I162" s="138"/>
      <c r="J162" s="140"/>
      <c r="K162" s="139"/>
      <c r="L162" s="139"/>
      <c r="M162" s="139"/>
      <c r="N162" s="139"/>
      <c r="O162" s="140"/>
      <c r="P162" s="140"/>
      <c r="Q162" s="146"/>
      <c r="R162" s="146"/>
      <c r="S162" s="143"/>
      <c r="T162" s="134"/>
      <c r="U162" s="144" t="str">
        <f t="shared" si="3"/>
        <v/>
      </c>
      <c r="V162" s="144" t="str">
        <f t="shared" si="4"/>
        <v/>
      </c>
      <c r="W162" s="145" t="str">
        <f t="shared" si="5"/>
        <v/>
      </c>
      <c r="X162" s="144"/>
      <c r="Y162" s="144"/>
      <c r="Z162" s="144"/>
      <c r="AA162" s="144"/>
      <c r="AB162" s="145"/>
      <c r="AC162" s="144"/>
      <c r="AD162" s="144"/>
      <c r="AE162" s="144"/>
      <c r="AF162" s="144"/>
      <c r="AG162" s="145"/>
      <c r="AH162" s="144"/>
      <c r="AI162" s="144"/>
    </row>
    <row r="163" spans="1:35" x14ac:dyDescent="0.2">
      <c r="A163" s="135"/>
      <c r="B163" s="136"/>
      <c r="C163" s="137"/>
      <c r="D163" s="138"/>
      <c r="E163" s="139"/>
      <c r="F163" s="138"/>
      <c r="G163" s="140"/>
      <c r="H163" s="138"/>
      <c r="I163" s="138"/>
      <c r="J163" s="140"/>
      <c r="K163" s="139"/>
      <c r="L163" s="139"/>
      <c r="M163" s="139"/>
      <c r="N163" s="139"/>
      <c r="O163" s="140"/>
      <c r="P163" s="140"/>
      <c r="Q163" s="146"/>
      <c r="R163" s="146"/>
      <c r="S163" s="143"/>
      <c r="T163" s="134"/>
      <c r="U163" s="144" t="str">
        <f t="shared" si="3"/>
        <v/>
      </c>
      <c r="V163" s="144" t="str">
        <f t="shared" si="4"/>
        <v/>
      </c>
      <c r="W163" s="145" t="str">
        <f t="shared" si="5"/>
        <v/>
      </c>
      <c r="X163" s="144"/>
      <c r="Y163" s="144"/>
      <c r="Z163" s="144"/>
      <c r="AA163" s="144"/>
      <c r="AB163" s="145"/>
      <c r="AC163" s="144"/>
      <c r="AD163" s="144"/>
      <c r="AE163" s="144"/>
      <c r="AF163" s="144"/>
      <c r="AG163" s="145"/>
      <c r="AH163" s="144"/>
      <c r="AI163" s="144"/>
    </row>
    <row r="164" spans="1:35" x14ac:dyDescent="0.2">
      <c r="A164" s="135"/>
      <c r="B164" s="136"/>
      <c r="C164" s="137"/>
      <c r="D164" s="138"/>
      <c r="E164" s="139"/>
      <c r="F164" s="138"/>
      <c r="G164" s="140"/>
      <c r="H164" s="138"/>
      <c r="I164" s="138"/>
      <c r="J164" s="140"/>
      <c r="K164" s="139"/>
      <c r="L164" s="139"/>
      <c r="M164" s="139"/>
      <c r="N164" s="139"/>
      <c r="O164" s="140"/>
      <c r="P164" s="140"/>
      <c r="Q164" s="146"/>
      <c r="R164" s="146"/>
      <c r="S164" s="143"/>
      <c r="T164" s="134"/>
      <c r="U164" s="144" t="str">
        <f t="shared" si="3"/>
        <v/>
      </c>
      <c r="V164" s="144" t="str">
        <f t="shared" si="4"/>
        <v/>
      </c>
      <c r="W164" s="145" t="str">
        <f t="shared" si="5"/>
        <v/>
      </c>
      <c r="X164" s="144"/>
      <c r="Y164" s="144"/>
      <c r="Z164" s="144"/>
      <c r="AA164" s="144"/>
      <c r="AB164" s="145"/>
      <c r="AC164" s="144"/>
      <c r="AD164" s="144"/>
      <c r="AE164" s="144"/>
      <c r="AF164" s="144"/>
      <c r="AG164" s="145"/>
      <c r="AH164" s="144"/>
      <c r="AI164" s="144"/>
    </row>
    <row r="165" spans="1:35" x14ac:dyDescent="0.2">
      <c r="A165" s="135"/>
      <c r="B165" s="136"/>
      <c r="C165" s="137"/>
      <c r="D165" s="138"/>
      <c r="E165" s="139"/>
      <c r="F165" s="138"/>
      <c r="G165" s="140"/>
      <c r="H165" s="138"/>
      <c r="I165" s="138"/>
      <c r="J165" s="140"/>
      <c r="K165" s="139"/>
      <c r="L165" s="139"/>
      <c r="M165" s="139"/>
      <c r="N165" s="139"/>
      <c r="O165" s="140"/>
      <c r="P165" s="140"/>
      <c r="Q165" s="146"/>
      <c r="R165" s="146"/>
      <c r="S165" s="143"/>
      <c r="T165" s="134"/>
      <c r="U165" s="144" t="str">
        <f t="shared" si="3"/>
        <v/>
      </c>
      <c r="V165" s="144" t="str">
        <f t="shared" si="4"/>
        <v/>
      </c>
      <c r="W165" s="145" t="str">
        <f t="shared" si="5"/>
        <v/>
      </c>
      <c r="X165" s="144"/>
      <c r="Y165" s="144"/>
      <c r="Z165" s="144"/>
      <c r="AA165" s="144"/>
      <c r="AB165" s="145"/>
      <c r="AC165" s="144"/>
      <c r="AD165" s="144"/>
      <c r="AE165" s="144"/>
      <c r="AF165" s="144"/>
      <c r="AG165" s="145"/>
      <c r="AH165" s="144"/>
      <c r="AI165" s="144"/>
    </row>
    <row r="166" spans="1:35" x14ac:dyDescent="0.2">
      <c r="A166" s="135"/>
      <c r="B166" s="136"/>
      <c r="C166" s="137"/>
      <c r="D166" s="138"/>
      <c r="E166" s="139"/>
      <c r="F166" s="138"/>
      <c r="G166" s="140"/>
      <c r="H166" s="138"/>
      <c r="I166" s="138"/>
      <c r="J166" s="140"/>
      <c r="K166" s="139"/>
      <c r="L166" s="139"/>
      <c r="M166" s="139"/>
      <c r="N166" s="139"/>
      <c r="O166" s="140"/>
      <c r="P166" s="140"/>
      <c r="Q166" s="146"/>
      <c r="R166" s="146"/>
      <c r="S166" s="143"/>
      <c r="T166" s="134"/>
      <c r="U166" s="144" t="str">
        <f t="shared" si="3"/>
        <v/>
      </c>
      <c r="V166" s="144" t="str">
        <f t="shared" si="4"/>
        <v/>
      </c>
      <c r="W166" s="145" t="str">
        <f t="shared" si="5"/>
        <v/>
      </c>
      <c r="X166" s="144"/>
      <c r="Y166" s="144"/>
      <c r="Z166" s="144"/>
      <c r="AA166" s="144"/>
      <c r="AB166" s="145"/>
      <c r="AC166" s="144"/>
      <c r="AD166" s="144"/>
      <c r="AE166" s="144"/>
      <c r="AF166" s="144"/>
      <c r="AG166" s="145"/>
      <c r="AH166" s="144"/>
      <c r="AI166" s="144"/>
    </row>
    <row r="167" spans="1:35" x14ac:dyDescent="0.2">
      <c r="A167" s="135"/>
      <c r="B167" s="136"/>
      <c r="C167" s="137"/>
      <c r="D167" s="138"/>
      <c r="E167" s="139"/>
      <c r="F167" s="138"/>
      <c r="G167" s="140"/>
      <c r="H167" s="138"/>
      <c r="I167" s="138"/>
      <c r="J167" s="140"/>
      <c r="K167" s="139"/>
      <c r="L167" s="139"/>
      <c r="M167" s="139"/>
      <c r="N167" s="139"/>
      <c r="O167" s="140"/>
      <c r="P167" s="140"/>
      <c r="Q167" s="146"/>
      <c r="R167" s="146"/>
      <c r="S167" s="143"/>
      <c r="T167" s="134"/>
      <c r="U167" s="144" t="str">
        <f t="shared" si="3"/>
        <v/>
      </c>
      <c r="V167" s="144" t="str">
        <f t="shared" si="4"/>
        <v/>
      </c>
      <c r="W167" s="145" t="str">
        <f t="shared" si="5"/>
        <v/>
      </c>
      <c r="X167" s="144"/>
      <c r="Y167" s="144"/>
      <c r="Z167" s="144"/>
      <c r="AA167" s="144"/>
      <c r="AB167" s="145"/>
      <c r="AC167" s="144"/>
      <c r="AD167" s="144"/>
      <c r="AE167" s="144"/>
      <c r="AF167" s="144"/>
      <c r="AG167" s="145"/>
      <c r="AH167" s="144"/>
      <c r="AI167" s="144"/>
    </row>
    <row r="168" spans="1:35" x14ac:dyDescent="0.2">
      <c r="A168" s="135"/>
      <c r="B168" s="136"/>
      <c r="C168" s="137"/>
      <c r="D168" s="138"/>
      <c r="E168" s="139"/>
      <c r="F168" s="138"/>
      <c r="G168" s="140"/>
      <c r="H168" s="138"/>
      <c r="I168" s="138"/>
      <c r="J168" s="140"/>
      <c r="K168" s="139"/>
      <c r="L168" s="139"/>
      <c r="M168" s="139"/>
      <c r="N168" s="139"/>
      <c r="O168" s="140"/>
      <c r="P168" s="140"/>
      <c r="Q168" s="146"/>
      <c r="R168" s="146"/>
      <c r="S168" s="143"/>
      <c r="T168" s="134"/>
      <c r="U168" s="144" t="str">
        <f t="shared" si="3"/>
        <v/>
      </c>
      <c r="V168" s="144" t="str">
        <f t="shared" si="4"/>
        <v/>
      </c>
      <c r="W168" s="145" t="str">
        <f t="shared" si="5"/>
        <v/>
      </c>
      <c r="X168" s="144"/>
      <c r="Y168" s="144"/>
      <c r="Z168" s="144"/>
      <c r="AA168" s="144"/>
      <c r="AB168" s="145"/>
      <c r="AC168" s="144"/>
      <c r="AD168" s="144"/>
      <c r="AE168" s="144"/>
      <c r="AF168" s="144"/>
      <c r="AG168" s="145"/>
      <c r="AH168" s="144"/>
      <c r="AI168" s="144"/>
    </row>
    <row r="169" spans="1:35" x14ac:dyDescent="0.2">
      <c r="A169" s="135"/>
      <c r="B169" s="136"/>
      <c r="C169" s="137"/>
      <c r="D169" s="138"/>
      <c r="E169" s="139"/>
      <c r="F169" s="138"/>
      <c r="G169" s="140"/>
      <c r="H169" s="138"/>
      <c r="I169" s="138"/>
      <c r="J169" s="140"/>
      <c r="K169" s="139"/>
      <c r="L169" s="139"/>
      <c r="M169" s="139"/>
      <c r="N169" s="139"/>
      <c r="O169" s="140"/>
      <c r="P169" s="140"/>
      <c r="Q169" s="146"/>
      <c r="R169" s="146"/>
      <c r="S169" s="143"/>
      <c r="T169" s="134"/>
      <c r="U169" s="144" t="str">
        <f t="shared" si="3"/>
        <v/>
      </c>
      <c r="V169" s="144" t="str">
        <f t="shared" si="4"/>
        <v/>
      </c>
      <c r="W169" s="145" t="str">
        <f t="shared" si="5"/>
        <v/>
      </c>
      <c r="X169" s="144"/>
      <c r="Y169" s="144"/>
      <c r="Z169" s="144"/>
      <c r="AA169" s="144"/>
      <c r="AB169" s="145"/>
      <c r="AC169" s="144"/>
      <c r="AD169" s="144"/>
      <c r="AE169" s="144"/>
      <c r="AF169" s="144"/>
      <c r="AG169" s="145"/>
      <c r="AH169" s="144"/>
      <c r="AI169" s="144"/>
    </row>
    <row r="170" spans="1:35" x14ac:dyDescent="0.2">
      <c r="A170" s="135"/>
      <c r="B170" s="136"/>
      <c r="C170" s="137"/>
      <c r="D170" s="138"/>
      <c r="E170" s="139"/>
      <c r="F170" s="138"/>
      <c r="G170" s="140"/>
      <c r="H170" s="138"/>
      <c r="I170" s="138"/>
      <c r="J170" s="140"/>
      <c r="K170" s="139"/>
      <c r="L170" s="139"/>
      <c r="M170" s="139"/>
      <c r="N170" s="139"/>
      <c r="O170" s="140"/>
      <c r="P170" s="140"/>
      <c r="Q170" s="146"/>
      <c r="R170" s="146"/>
      <c r="S170" s="143"/>
      <c r="T170" s="134"/>
      <c r="U170" s="144" t="str">
        <f t="shared" si="3"/>
        <v/>
      </c>
      <c r="V170" s="144" t="str">
        <f t="shared" si="4"/>
        <v/>
      </c>
      <c r="W170" s="145" t="str">
        <f t="shared" si="5"/>
        <v/>
      </c>
      <c r="X170" s="144"/>
      <c r="Y170" s="144"/>
      <c r="Z170" s="144"/>
      <c r="AA170" s="144"/>
      <c r="AB170" s="145"/>
      <c r="AC170" s="144"/>
      <c r="AD170" s="144"/>
      <c r="AE170" s="144"/>
      <c r="AF170" s="144"/>
      <c r="AG170" s="145"/>
      <c r="AH170" s="144"/>
      <c r="AI170" s="144"/>
    </row>
    <row r="171" spans="1:35" x14ac:dyDescent="0.2">
      <c r="A171" s="135"/>
      <c r="B171" s="136"/>
      <c r="C171" s="137"/>
      <c r="D171" s="138"/>
      <c r="E171" s="139"/>
      <c r="F171" s="138"/>
      <c r="G171" s="140"/>
      <c r="H171" s="138"/>
      <c r="I171" s="138"/>
      <c r="J171" s="140"/>
      <c r="K171" s="139"/>
      <c r="L171" s="139"/>
      <c r="M171" s="139"/>
      <c r="N171" s="139"/>
      <c r="O171" s="140"/>
      <c r="P171" s="140"/>
      <c r="Q171" s="146"/>
      <c r="R171" s="146"/>
      <c r="S171" s="143"/>
      <c r="T171" s="134"/>
      <c r="U171" s="144" t="str">
        <f t="shared" si="3"/>
        <v/>
      </c>
      <c r="V171" s="144" t="str">
        <f t="shared" si="4"/>
        <v/>
      </c>
      <c r="W171" s="145" t="str">
        <f t="shared" si="5"/>
        <v/>
      </c>
      <c r="X171" s="144"/>
      <c r="Y171" s="144"/>
      <c r="Z171" s="144"/>
      <c r="AA171" s="144"/>
      <c r="AB171" s="145"/>
      <c r="AC171" s="144"/>
      <c r="AD171" s="144"/>
      <c r="AE171" s="144"/>
      <c r="AF171" s="144"/>
      <c r="AG171" s="145"/>
      <c r="AH171" s="144"/>
      <c r="AI171" s="144"/>
    </row>
    <row r="172" spans="1:35" x14ac:dyDescent="0.2">
      <c r="A172" s="135"/>
      <c r="B172" s="136"/>
      <c r="C172" s="137"/>
      <c r="D172" s="138"/>
      <c r="E172" s="139"/>
      <c r="F172" s="138"/>
      <c r="G172" s="140"/>
      <c r="H172" s="138"/>
      <c r="I172" s="138"/>
      <c r="J172" s="140"/>
      <c r="K172" s="139"/>
      <c r="L172" s="139"/>
      <c r="M172" s="139"/>
      <c r="N172" s="139"/>
      <c r="O172" s="140"/>
      <c r="P172" s="140"/>
      <c r="Q172" s="146"/>
      <c r="R172" s="146"/>
      <c r="S172" s="143"/>
      <c r="T172" s="134"/>
      <c r="U172" s="144" t="str">
        <f t="shared" si="3"/>
        <v/>
      </c>
      <c r="V172" s="144" t="str">
        <f t="shared" si="4"/>
        <v/>
      </c>
      <c r="W172" s="145" t="str">
        <f t="shared" si="5"/>
        <v/>
      </c>
      <c r="X172" s="144"/>
      <c r="Y172" s="144"/>
      <c r="Z172" s="144"/>
      <c r="AA172" s="144"/>
      <c r="AB172" s="145"/>
      <c r="AC172" s="144"/>
      <c r="AD172" s="144"/>
      <c r="AE172" s="144"/>
      <c r="AF172" s="144"/>
      <c r="AG172" s="145"/>
      <c r="AH172" s="144"/>
      <c r="AI172" s="144"/>
    </row>
    <row r="173" spans="1:35" x14ac:dyDescent="0.2">
      <c r="A173" s="135"/>
      <c r="B173" s="136"/>
      <c r="C173" s="137"/>
      <c r="D173" s="138"/>
      <c r="E173" s="139"/>
      <c r="F173" s="138"/>
      <c r="G173" s="140"/>
      <c r="H173" s="138"/>
      <c r="I173" s="138"/>
      <c r="J173" s="140"/>
      <c r="K173" s="139"/>
      <c r="L173" s="139"/>
      <c r="M173" s="139"/>
      <c r="N173" s="139"/>
      <c r="O173" s="140"/>
      <c r="P173" s="140"/>
      <c r="Q173" s="146"/>
      <c r="R173" s="146"/>
      <c r="S173" s="143"/>
      <c r="T173" s="134"/>
      <c r="U173" s="144" t="str">
        <f t="shared" si="3"/>
        <v/>
      </c>
      <c r="V173" s="144" t="str">
        <f t="shared" si="4"/>
        <v/>
      </c>
      <c r="W173" s="145" t="str">
        <f t="shared" si="5"/>
        <v/>
      </c>
      <c r="X173" s="144"/>
      <c r="Y173" s="144"/>
      <c r="Z173" s="144"/>
      <c r="AA173" s="144"/>
      <c r="AB173" s="145"/>
      <c r="AC173" s="144"/>
      <c r="AD173" s="144"/>
      <c r="AE173" s="144"/>
      <c r="AF173" s="144"/>
      <c r="AG173" s="145"/>
      <c r="AH173" s="144"/>
      <c r="AI173" s="144"/>
    </row>
    <row r="174" spans="1:35" x14ac:dyDescent="0.2">
      <c r="A174" s="135"/>
      <c r="B174" s="136"/>
      <c r="C174" s="137"/>
      <c r="D174" s="138"/>
      <c r="E174" s="139"/>
      <c r="F174" s="138"/>
      <c r="G174" s="140"/>
      <c r="H174" s="138"/>
      <c r="I174" s="138"/>
      <c r="J174" s="140"/>
      <c r="K174" s="139"/>
      <c r="L174" s="139"/>
      <c r="M174" s="139"/>
      <c r="N174" s="139"/>
      <c r="O174" s="140"/>
      <c r="P174" s="140"/>
      <c r="Q174" s="146"/>
      <c r="R174" s="146"/>
      <c r="S174" s="143"/>
      <c r="T174" s="134"/>
      <c r="U174" s="144" t="str">
        <f t="shared" si="3"/>
        <v/>
      </c>
      <c r="V174" s="144" t="str">
        <f t="shared" si="4"/>
        <v/>
      </c>
      <c r="W174" s="145" t="str">
        <f t="shared" si="5"/>
        <v/>
      </c>
      <c r="X174" s="144"/>
      <c r="Y174" s="144"/>
      <c r="Z174" s="144"/>
      <c r="AA174" s="144"/>
      <c r="AB174" s="145"/>
      <c r="AC174" s="144"/>
      <c r="AD174" s="144"/>
      <c r="AE174" s="144"/>
      <c r="AF174" s="144"/>
      <c r="AG174" s="145"/>
      <c r="AH174" s="144"/>
      <c r="AI174" s="144"/>
    </row>
    <row r="175" spans="1:35" x14ac:dyDescent="0.2">
      <c r="A175" s="135"/>
      <c r="B175" s="136"/>
      <c r="C175" s="137"/>
      <c r="D175" s="138"/>
      <c r="E175" s="139"/>
      <c r="F175" s="138"/>
      <c r="G175" s="140"/>
      <c r="H175" s="138"/>
      <c r="I175" s="138"/>
      <c r="J175" s="140"/>
      <c r="K175" s="139"/>
      <c r="L175" s="139"/>
      <c r="M175" s="139"/>
      <c r="N175" s="139"/>
      <c r="O175" s="140"/>
      <c r="P175" s="140"/>
      <c r="Q175" s="146"/>
      <c r="R175" s="146"/>
      <c r="S175" s="143"/>
      <c r="T175" s="134"/>
      <c r="U175" s="144" t="str">
        <f t="shared" si="3"/>
        <v/>
      </c>
      <c r="V175" s="144" t="str">
        <f t="shared" si="4"/>
        <v/>
      </c>
      <c r="W175" s="145" t="str">
        <f t="shared" si="5"/>
        <v/>
      </c>
      <c r="X175" s="144"/>
      <c r="Y175" s="144"/>
      <c r="Z175" s="144"/>
      <c r="AA175" s="144"/>
      <c r="AB175" s="145"/>
      <c r="AC175" s="144"/>
      <c r="AD175" s="144"/>
      <c r="AE175" s="144"/>
      <c r="AF175" s="144"/>
      <c r="AG175" s="145"/>
      <c r="AH175" s="144"/>
      <c r="AI175" s="144"/>
    </row>
    <row r="176" spans="1:35" x14ac:dyDescent="0.2">
      <c r="A176" s="135"/>
      <c r="B176" s="136"/>
      <c r="C176" s="137"/>
      <c r="D176" s="138"/>
      <c r="E176" s="139"/>
      <c r="F176" s="138"/>
      <c r="G176" s="140"/>
      <c r="H176" s="138"/>
      <c r="I176" s="138"/>
      <c r="J176" s="140"/>
      <c r="K176" s="139"/>
      <c r="L176" s="139"/>
      <c r="M176" s="139"/>
      <c r="N176" s="139"/>
      <c r="O176" s="140"/>
      <c r="P176" s="140"/>
      <c r="Q176" s="146"/>
      <c r="R176" s="146"/>
      <c r="S176" s="143"/>
      <c r="T176" s="134"/>
      <c r="U176" s="144" t="str">
        <f t="shared" si="3"/>
        <v/>
      </c>
      <c r="V176" s="144" t="str">
        <f t="shared" si="4"/>
        <v/>
      </c>
      <c r="W176" s="145" t="str">
        <f t="shared" si="5"/>
        <v/>
      </c>
      <c r="X176" s="144"/>
      <c r="Y176" s="144"/>
      <c r="Z176" s="144"/>
      <c r="AA176" s="144"/>
      <c r="AB176" s="145"/>
      <c r="AC176" s="144"/>
      <c r="AD176" s="144"/>
      <c r="AE176" s="144"/>
      <c r="AF176" s="144"/>
      <c r="AG176" s="145"/>
      <c r="AH176" s="144"/>
      <c r="AI176" s="144"/>
    </row>
    <row r="177" spans="1:35" x14ac:dyDescent="0.2">
      <c r="A177" s="135"/>
      <c r="B177" s="136"/>
      <c r="C177" s="137"/>
      <c r="D177" s="138"/>
      <c r="E177" s="139"/>
      <c r="F177" s="138"/>
      <c r="G177" s="140"/>
      <c r="H177" s="138"/>
      <c r="I177" s="138"/>
      <c r="J177" s="140"/>
      <c r="K177" s="139"/>
      <c r="L177" s="139"/>
      <c r="M177" s="139"/>
      <c r="N177" s="139"/>
      <c r="O177" s="140"/>
      <c r="P177" s="140"/>
      <c r="Q177" s="146"/>
      <c r="R177" s="146"/>
      <c r="S177" s="143"/>
      <c r="T177" s="134"/>
      <c r="U177" s="144" t="str">
        <f t="shared" si="3"/>
        <v/>
      </c>
      <c r="V177" s="144" t="str">
        <f t="shared" si="4"/>
        <v/>
      </c>
      <c r="W177" s="145" t="str">
        <f t="shared" si="5"/>
        <v/>
      </c>
      <c r="X177" s="144"/>
      <c r="Y177" s="144"/>
      <c r="Z177" s="144"/>
      <c r="AA177" s="144"/>
      <c r="AB177" s="145"/>
      <c r="AC177" s="144"/>
      <c r="AD177" s="144"/>
      <c r="AE177" s="144"/>
      <c r="AF177" s="144"/>
      <c r="AG177" s="145"/>
      <c r="AH177" s="144"/>
      <c r="AI177" s="144"/>
    </row>
    <row r="178" spans="1:35" x14ac:dyDescent="0.2">
      <c r="A178" s="135"/>
      <c r="B178" s="136"/>
      <c r="C178" s="137"/>
      <c r="D178" s="138"/>
      <c r="E178" s="139"/>
      <c r="F178" s="138"/>
      <c r="G178" s="140"/>
      <c r="H178" s="138"/>
      <c r="I178" s="138"/>
      <c r="J178" s="140"/>
      <c r="K178" s="139"/>
      <c r="L178" s="139"/>
      <c r="M178" s="139"/>
      <c r="N178" s="139"/>
      <c r="O178" s="140"/>
      <c r="P178" s="140"/>
      <c r="Q178" s="146"/>
      <c r="R178" s="146"/>
      <c r="S178" s="143"/>
      <c r="T178" s="134"/>
      <c r="U178" s="144" t="str">
        <f t="shared" si="3"/>
        <v/>
      </c>
      <c r="V178" s="144" t="str">
        <f t="shared" si="4"/>
        <v/>
      </c>
      <c r="W178" s="145" t="str">
        <f t="shared" si="5"/>
        <v/>
      </c>
      <c r="X178" s="144"/>
      <c r="Y178" s="144"/>
      <c r="Z178" s="144"/>
      <c r="AA178" s="144"/>
      <c r="AB178" s="145"/>
      <c r="AC178" s="144"/>
      <c r="AD178" s="144"/>
      <c r="AE178" s="144"/>
      <c r="AF178" s="144"/>
      <c r="AG178" s="145"/>
      <c r="AH178" s="144"/>
      <c r="AI178" s="144"/>
    </row>
    <row r="179" spans="1:35" x14ac:dyDescent="0.2">
      <c r="A179" s="135"/>
      <c r="B179" s="136"/>
      <c r="C179" s="137"/>
      <c r="D179" s="138"/>
      <c r="E179" s="139"/>
      <c r="F179" s="138"/>
      <c r="G179" s="140"/>
      <c r="H179" s="138"/>
      <c r="I179" s="138"/>
      <c r="J179" s="140"/>
      <c r="K179" s="139"/>
      <c r="L179" s="139"/>
      <c r="M179" s="139"/>
      <c r="N179" s="139"/>
      <c r="O179" s="140"/>
      <c r="P179" s="140"/>
      <c r="Q179" s="146"/>
      <c r="R179" s="146"/>
      <c r="S179" s="143"/>
      <c r="T179" s="134"/>
      <c r="U179" s="144" t="str">
        <f t="shared" si="3"/>
        <v/>
      </c>
      <c r="V179" s="144" t="str">
        <f t="shared" si="4"/>
        <v/>
      </c>
      <c r="W179" s="145" t="str">
        <f t="shared" si="5"/>
        <v/>
      </c>
      <c r="X179" s="144"/>
      <c r="Y179" s="144"/>
      <c r="Z179" s="144"/>
      <c r="AA179" s="144"/>
      <c r="AB179" s="145"/>
      <c r="AC179" s="144"/>
      <c r="AD179" s="144"/>
      <c r="AE179" s="144"/>
      <c r="AF179" s="144"/>
      <c r="AG179" s="145"/>
      <c r="AH179" s="144"/>
      <c r="AI179" s="144"/>
    </row>
    <row r="180" spans="1:35" x14ac:dyDescent="0.2">
      <c r="A180" s="135"/>
      <c r="B180" s="136"/>
      <c r="C180" s="137"/>
      <c r="D180" s="138"/>
      <c r="E180" s="139"/>
      <c r="F180" s="138"/>
      <c r="G180" s="140"/>
      <c r="H180" s="138"/>
      <c r="I180" s="138"/>
      <c r="J180" s="140"/>
      <c r="K180" s="139"/>
      <c r="L180" s="139"/>
      <c r="M180" s="139"/>
      <c r="N180" s="139"/>
      <c r="O180" s="140"/>
      <c r="P180" s="140"/>
      <c r="Q180" s="146"/>
      <c r="R180" s="146"/>
      <c r="S180" s="143"/>
      <c r="T180" s="134"/>
      <c r="U180" s="144" t="str">
        <f t="shared" si="3"/>
        <v/>
      </c>
      <c r="V180" s="144" t="str">
        <f t="shared" si="4"/>
        <v/>
      </c>
      <c r="W180" s="145" t="str">
        <f t="shared" si="5"/>
        <v/>
      </c>
      <c r="X180" s="144"/>
      <c r="Y180" s="144"/>
      <c r="Z180" s="144"/>
      <c r="AA180" s="144"/>
      <c r="AB180" s="145"/>
      <c r="AC180" s="144"/>
      <c r="AD180" s="144"/>
      <c r="AE180" s="144"/>
      <c r="AF180" s="144"/>
      <c r="AG180" s="145"/>
      <c r="AH180" s="144"/>
      <c r="AI180" s="144"/>
    </row>
    <row r="181" spans="1:35" x14ac:dyDescent="0.2">
      <c r="A181" s="135"/>
      <c r="B181" s="136"/>
      <c r="C181" s="137"/>
      <c r="D181" s="138"/>
      <c r="E181" s="139"/>
      <c r="F181" s="138"/>
      <c r="G181" s="140"/>
      <c r="H181" s="138"/>
      <c r="I181" s="138"/>
      <c r="J181" s="140"/>
      <c r="K181" s="139"/>
      <c r="L181" s="139"/>
      <c r="M181" s="139"/>
      <c r="N181" s="139"/>
      <c r="O181" s="140"/>
      <c r="P181" s="140"/>
      <c r="Q181" s="146"/>
      <c r="R181" s="146"/>
      <c r="S181" s="143"/>
      <c r="T181" s="134"/>
      <c r="U181" s="144" t="str">
        <f t="shared" si="3"/>
        <v/>
      </c>
      <c r="V181" s="144" t="str">
        <f t="shared" si="4"/>
        <v/>
      </c>
      <c r="W181" s="145" t="str">
        <f t="shared" si="5"/>
        <v/>
      </c>
      <c r="X181" s="144"/>
      <c r="Y181" s="144"/>
      <c r="Z181" s="144"/>
      <c r="AA181" s="144"/>
      <c r="AB181" s="145"/>
      <c r="AC181" s="144"/>
      <c r="AD181" s="144"/>
      <c r="AE181" s="144"/>
      <c r="AF181" s="144"/>
      <c r="AG181" s="145"/>
      <c r="AH181" s="144"/>
      <c r="AI181" s="144"/>
    </row>
    <row r="182" spans="1:35" x14ac:dyDescent="0.2">
      <c r="A182" s="135"/>
      <c r="B182" s="136"/>
      <c r="C182" s="137"/>
      <c r="D182" s="138"/>
      <c r="E182" s="139"/>
      <c r="F182" s="138"/>
      <c r="G182" s="140"/>
      <c r="H182" s="138"/>
      <c r="I182" s="138"/>
      <c r="J182" s="140"/>
      <c r="K182" s="139"/>
      <c r="L182" s="139"/>
      <c r="M182" s="139"/>
      <c r="N182" s="139"/>
      <c r="O182" s="140"/>
      <c r="P182" s="140"/>
      <c r="Q182" s="146"/>
      <c r="R182" s="146"/>
      <c r="S182" s="143"/>
      <c r="T182" s="134"/>
      <c r="U182" s="144" t="str">
        <f t="shared" si="3"/>
        <v/>
      </c>
      <c r="V182" s="144" t="str">
        <f t="shared" si="4"/>
        <v/>
      </c>
      <c r="W182" s="145" t="str">
        <f t="shared" si="5"/>
        <v/>
      </c>
      <c r="X182" s="144"/>
      <c r="Y182" s="144"/>
      <c r="Z182" s="144"/>
      <c r="AA182" s="144"/>
      <c r="AB182" s="145"/>
      <c r="AC182" s="144"/>
      <c r="AD182" s="144"/>
      <c r="AE182" s="144"/>
      <c r="AF182" s="144"/>
      <c r="AG182" s="145"/>
      <c r="AH182" s="144"/>
      <c r="AI182" s="144"/>
    </row>
    <row r="183" spans="1:35" x14ac:dyDescent="0.2">
      <c r="A183" s="135"/>
      <c r="B183" s="136"/>
      <c r="C183" s="137"/>
      <c r="D183" s="138"/>
      <c r="E183" s="139"/>
      <c r="F183" s="138"/>
      <c r="G183" s="140"/>
      <c r="H183" s="138"/>
      <c r="I183" s="138"/>
      <c r="J183" s="140"/>
      <c r="K183" s="139"/>
      <c r="L183" s="139"/>
      <c r="M183" s="139"/>
      <c r="N183" s="139"/>
      <c r="O183" s="140"/>
      <c r="P183" s="140"/>
      <c r="Q183" s="146"/>
      <c r="R183" s="146"/>
      <c r="S183" s="143"/>
      <c r="T183" s="134"/>
      <c r="U183" s="144" t="str">
        <f t="shared" si="3"/>
        <v/>
      </c>
      <c r="V183" s="144" t="str">
        <f t="shared" si="4"/>
        <v/>
      </c>
      <c r="W183" s="145" t="str">
        <f t="shared" si="5"/>
        <v/>
      </c>
      <c r="X183" s="144"/>
      <c r="Y183" s="144"/>
      <c r="Z183" s="144"/>
      <c r="AA183" s="144"/>
      <c r="AB183" s="145"/>
      <c r="AC183" s="144"/>
      <c r="AD183" s="144"/>
      <c r="AE183" s="144"/>
      <c r="AF183" s="144"/>
      <c r="AG183" s="145"/>
      <c r="AH183" s="144"/>
      <c r="AI183" s="144"/>
    </row>
    <row r="184" spans="1:35" x14ac:dyDescent="0.2">
      <c r="A184" s="135"/>
      <c r="B184" s="136"/>
      <c r="C184" s="137"/>
      <c r="D184" s="138"/>
      <c r="E184" s="139"/>
      <c r="F184" s="138"/>
      <c r="G184" s="140"/>
      <c r="H184" s="138"/>
      <c r="I184" s="138"/>
      <c r="J184" s="140"/>
      <c r="K184" s="139"/>
      <c r="L184" s="139"/>
      <c r="M184" s="139"/>
      <c r="N184" s="139"/>
      <c r="O184" s="140"/>
      <c r="P184" s="140"/>
      <c r="Q184" s="146"/>
      <c r="R184" s="146"/>
      <c r="S184" s="143"/>
      <c r="T184" s="134"/>
      <c r="U184" s="144" t="str">
        <f t="shared" ref="U184:U247" si="6">IF(K184, K184,"")</f>
        <v/>
      </c>
      <c r="V184" s="144" t="str">
        <f t="shared" ref="V184:V247" si="7">IF(M184, M184,"")</f>
        <v/>
      </c>
      <c r="W184" s="145" t="str">
        <f t="shared" ref="W184:W247" si="8">IF(O184, O184,"")</f>
        <v/>
      </c>
      <c r="X184" s="144"/>
      <c r="Y184" s="144"/>
      <c r="Z184" s="144"/>
      <c r="AA184" s="144"/>
      <c r="AB184" s="145"/>
      <c r="AC184" s="144"/>
      <c r="AD184" s="144"/>
      <c r="AE184" s="144"/>
      <c r="AF184" s="144"/>
      <c r="AG184" s="145"/>
      <c r="AH184" s="144"/>
      <c r="AI184" s="144"/>
    </row>
    <row r="185" spans="1:35" x14ac:dyDescent="0.2">
      <c r="A185" s="135"/>
      <c r="B185" s="136"/>
      <c r="C185" s="137"/>
      <c r="D185" s="138"/>
      <c r="E185" s="139"/>
      <c r="F185" s="138"/>
      <c r="G185" s="140"/>
      <c r="H185" s="138"/>
      <c r="I185" s="138"/>
      <c r="J185" s="140"/>
      <c r="K185" s="139"/>
      <c r="L185" s="139"/>
      <c r="M185" s="139"/>
      <c r="N185" s="139"/>
      <c r="O185" s="140"/>
      <c r="P185" s="140"/>
      <c r="Q185" s="146"/>
      <c r="R185" s="146"/>
      <c r="S185" s="143"/>
      <c r="T185" s="134"/>
      <c r="U185" s="144" t="str">
        <f t="shared" si="6"/>
        <v/>
      </c>
      <c r="V185" s="144" t="str">
        <f t="shared" si="7"/>
        <v/>
      </c>
      <c r="W185" s="145" t="str">
        <f t="shared" si="8"/>
        <v/>
      </c>
      <c r="X185" s="144"/>
      <c r="Y185" s="144"/>
      <c r="Z185" s="144"/>
      <c r="AA185" s="144"/>
      <c r="AB185" s="145"/>
      <c r="AC185" s="144"/>
      <c r="AD185" s="144"/>
      <c r="AE185" s="144"/>
      <c r="AF185" s="144"/>
      <c r="AG185" s="145"/>
      <c r="AH185" s="144"/>
      <c r="AI185" s="144"/>
    </row>
    <row r="186" spans="1:35" x14ac:dyDescent="0.2">
      <c r="A186" s="135"/>
      <c r="B186" s="136"/>
      <c r="C186" s="137"/>
      <c r="D186" s="138"/>
      <c r="E186" s="139"/>
      <c r="F186" s="138"/>
      <c r="G186" s="140"/>
      <c r="H186" s="138"/>
      <c r="I186" s="138"/>
      <c r="J186" s="140"/>
      <c r="K186" s="139"/>
      <c r="L186" s="139"/>
      <c r="M186" s="139"/>
      <c r="N186" s="139"/>
      <c r="O186" s="140"/>
      <c r="P186" s="140"/>
      <c r="Q186" s="146"/>
      <c r="R186" s="146"/>
      <c r="S186" s="143"/>
      <c r="T186" s="134"/>
      <c r="U186" s="144" t="str">
        <f t="shared" si="6"/>
        <v/>
      </c>
      <c r="V186" s="144" t="str">
        <f t="shared" si="7"/>
        <v/>
      </c>
      <c r="W186" s="145" t="str">
        <f t="shared" si="8"/>
        <v/>
      </c>
      <c r="X186" s="144"/>
      <c r="Y186" s="144"/>
      <c r="Z186" s="144"/>
      <c r="AA186" s="144"/>
      <c r="AB186" s="145"/>
      <c r="AC186" s="144"/>
      <c r="AD186" s="144"/>
      <c r="AE186" s="144"/>
      <c r="AF186" s="144"/>
      <c r="AG186" s="145"/>
      <c r="AH186" s="144"/>
      <c r="AI186" s="144"/>
    </row>
    <row r="187" spans="1:35" x14ac:dyDescent="0.2">
      <c r="A187" s="135"/>
      <c r="B187" s="136"/>
      <c r="C187" s="137"/>
      <c r="D187" s="138"/>
      <c r="E187" s="139"/>
      <c r="F187" s="138"/>
      <c r="G187" s="140"/>
      <c r="H187" s="138"/>
      <c r="I187" s="138"/>
      <c r="J187" s="140"/>
      <c r="K187" s="139"/>
      <c r="L187" s="139"/>
      <c r="M187" s="139"/>
      <c r="N187" s="139"/>
      <c r="O187" s="140"/>
      <c r="P187" s="140"/>
      <c r="Q187" s="146"/>
      <c r="R187" s="146"/>
      <c r="S187" s="143"/>
      <c r="T187" s="134"/>
      <c r="U187" s="144" t="str">
        <f t="shared" si="6"/>
        <v/>
      </c>
      <c r="V187" s="144" t="str">
        <f t="shared" si="7"/>
        <v/>
      </c>
      <c r="W187" s="145" t="str">
        <f t="shared" si="8"/>
        <v/>
      </c>
      <c r="X187" s="144"/>
      <c r="Y187" s="144"/>
      <c r="Z187" s="144"/>
      <c r="AA187" s="144"/>
      <c r="AB187" s="145"/>
      <c r="AC187" s="144"/>
      <c r="AD187" s="144"/>
      <c r="AE187" s="144"/>
      <c r="AF187" s="144"/>
      <c r="AG187" s="145"/>
      <c r="AH187" s="144"/>
      <c r="AI187" s="144"/>
    </row>
    <row r="188" spans="1:35" x14ac:dyDescent="0.2">
      <c r="A188" s="135"/>
      <c r="B188" s="136"/>
      <c r="C188" s="137"/>
      <c r="D188" s="138"/>
      <c r="E188" s="139"/>
      <c r="F188" s="138"/>
      <c r="G188" s="140"/>
      <c r="H188" s="138"/>
      <c r="I188" s="138"/>
      <c r="J188" s="140"/>
      <c r="K188" s="139"/>
      <c r="L188" s="139"/>
      <c r="M188" s="139"/>
      <c r="N188" s="139"/>
      <c r="O188" s="140"/>
      <c r="P188" s="140"/>
      <c r="Q188" s="146"/>
      <c r="R188" s="146"/>
      <c r="S188" s="143"/>
      <c r="T188" s="134"/>
      <c r="U188" s="144" t="str">
        <f t="shared" si="6"/>
        <v/>
      </c>
      <c r="V188" s="144" t="str">
        <f t="shared" si="7"/>
        <v/>
      </c>
      <c r="W188" s="145" t="str">
        <f t="shared" si="8"/>
        <v/>
      </c>
      <c r="X188" s="144"/>
      <c r="Y188" s="144"/>
      <c r="Z188" s="144"/>
      <c r="AA188" s="144"/>
      <c r="AB188" s="145"/>
      <c r="AC188" s="144"/>
      <c r="AD188" s="144"/>
      <c r="AE188" s="144"/>
      <c r="AF188" s="144"/>
      <c r="AG188" s="145"/>
      <c r="AH188" s="144"/>
      <c r="AI188" s="144"/>
    </row>
    <row r="189" spans="1:35" x14ac:dyDescent="0.2">
      <c r="A189" s="135"/>
      <c r="B189" s="136"/>
      <c r="C189" s="137"/>
      <c r="D189" s="138"/>
      <c r="E189" s="139"/>
      <c r="F189" s="138"/>
      <c r="G189" s="140"/>
      <c r="H189" s="138"/>
      <c r="I189" s="138"/>
      <c r="J189" s="140"/>
      <c r="K189" s="139"/>
      <c r="L189" s="139"/>
      <c r="M189" s="139"/>
      <c r="N189" s="139"/>
      <c r="O189" s="140"/>
      <c r="P189" s="140"/>
      <c r="Q189" s="146"/>
      <c r="R189" s="146"/>
      <c r="S189" s="143"/>
      <c r="T189" s="134"/>
      <c r="U189" s="144" t="str">
        <f t="shared" si="6"/>
        <v/>
      </c>
      <c r="V189" s="144" t="str">
        <f t="shared" si="7"/>
        <v/>
      </c>
      <c r="W189" s="145" t="str">
        <f t="shared" si="8"/>
        <v/>
      </c>
      <c r="X189" s="144"/>
      <c r="Y189" s="144"/>
      <c r="Z189" s="144"/>
      <c r="AA189" s="144"/>
      <c r="AB189" s="145"/>
      <c r="AC189" s="144"/>
      <c r="AD189" s="144"/>
      <c r="AE189" s="144"/>
      <c r="AF189" s="144"/>
      <c r="AG189" s="145"/>
      <c r="AH189" s="144"/>
      <c r="AI189" s="144"/>
    </row>
    <row r="190" spans="1:35" x14ac:dyDescent="0.2">
      <c r="A190" s="135"/>
      <c r="B190" s="136"/>
      <c r="C190" s="137"/>
      <c r="D190" s="138"/>
      <c r="E190" s="139"/>
      <c r="F190" s="138"/>
      <c r="G190" s="140"/>
      <c r="H190" s="138"/>
      <c r="I190" s="138"/>
      <c r="J190" s="140"/>
      <c r="K190" s="139"/>
      <c r="L190" s="139"/>
      <c r="M190" s="139"/>
      <c r="N190" s="139"/>
      <c r="O190" s="140"/>
      <c r="P190" s="140"/>
      <c r="Q190" s="146"/>
      <c r="R190" s="146"/>
      <c r="S190" s="143"/>
      <c r="T190" s="134"/>
      <c r="U190" s="144" t="str">
        <f t="shared" si="6"/>
        <v/>
      </c>
      <c r="V190" s="144" t="str">
        <f t="shared" si="7"/>
        <v/>
      </c>
      <c r="W190" s="145" t="str">
        <f t="shared" si="8"/>
        <v/>
      </c>
      <c r="X190" s="144"/>
      <c r="Y190" s="144"/>
      <c r="Z190" s="144"/>
      <c r="AA190" s="144"/>
      <c r="AB190" s="145"/>
      <c r="AC190" s="144"/>
      <c r="AD190" s="144"/>
      <c r="AE190" s="144"/>
      <c r="AF190" s="144"/>
      <c r="AG190" s="145"/>
      <c r="AH190" s="144"/>
      <c r="AI190" s="144"/>
    </row>
    <row r="191" spans="1:35" x14ac:dyDescent="0.2">
      <c r="A191" s="135"/>
      <c r="B191" s="136"/>
      <c r="C191" s="137"/>
      <c r="D191" s="138"/>
      <c r="E191" s="139"/>
      <c r="F191" s="138"/>
      <c r="G191" s="140"/>
      <c r="H191" s="138"/>
      <c r="I191" s="138"/>
      <c r="J191" s="140"/>
      <c r="K191" s="139"/>
      <c r="L191" s="139"/>
      <c r="M191" s="139"/>
      <c r="N191" s="139"/>
      <c r="O191" s="140"/>
      <c r="P191" s="140"/>
      <c r="Q191" s="146"/>
      <c r="R191" s="146"/>
      <c r="S191" s="143"/>
      <c r="T191" s="134"/>
      <c r="U191" s="144" t="str">
        <f t="shared" si="6"/>
        <v/>
      </c>
      <c r="V191" s="144" t="str">
        <f t="shared" si="7"/>
        <v/>
      </c>
      <c r="W191" s="145" t="str">
        <f t="shared" si="8"/>
        <v/>
      </c>
      <c r="X191" s="144"/>
      <c r="Y191" s="144"/>
      <c r="Z191" s="144"/>
      <c r="AA191" s="144"/>
      <c r="AB191" s="145"/>
      <c r="AC191" s="144"/>
      <c r="AD191" s="144"/>
      <c r="AE191" s="144"/>
      <c r="AF191" s="144"/>
      <c r="AG191" s="145"/>
      <c r="AH191" s="144"/>
      <c r="AI191" s="144"/>
    </row>
    <row r="192" spans="1:35" x14ac:dyDescent="0.2">
      <c r="A192" s="135"/>
      <c r="B192" s="136"/>
      <c r="C192" s="137"/>
      <c r="D192" s="138"/>
      <c r="E192" s="139"/>
      <c r="F192" s="138"/>
      <c r="G192" s="140"/>
      <c r="H192" s="138"/>
      <c r="I192" s="138"/>
      <c r="J192" s="140"/>
      <c r="K192" s="139"/>
      <c r="L192" s="139"/>
      <c r="M192" s="139"/>
      <c r="N192" s="139"/>
      <c r="O192" s="140"/>
      <c r="P192" s="140"/>
      <c r="Q192" s="146"/>
      <c r="R192" s="146"/>
      <c r="S192" s="143"/>
      <c r="T192" s="134"/>
      <c r="U192" s="144" t="str">
        <f t="shared" si="6"/>
        <v/>
      </c>
      <c r="V192" s="144" t="str">
        <f t="shared" si="7"/>
        <v/>
      </c>
      <c r="W192" s="145" t="str">
        <f t="shared" si="8"/>
        <v/>
      </c>
      <c r="X192" s="144"/>
      <c r="Y192" s="144"/>
      <c r="Z192" s="144"/>
      <c r="AA192" s="144"/>
      <c r="AB192" s="145"/>
      <c r="AC192" s="144"/>
      <c r="AD192" s="144"/>
      <c r="AE192" s="144"/>
      <c r="AF192" s="144"/>
      <c r="AG192" s="145"/>
      <c r="AH192" s="144"/>
      <c r="AI192" s="144"/>
    </row>
    <row r="193" spans="1:35" x14ac:dyDescent="0.2">
      <c r="A193" s="135"/>
      <c r="B193" s="136"/>
      <c r="C193" s="137"/>
      <c r="D193" s="138"/>
      <c r="E193" s="139"/>
      <c r="F193" s="138"/>
      <c r="G193" s="140"/>
      <c r="H193" s="138"/>
      <c r="I193" s="138"/>
      <c r="J193" s="140"/>
      <c r="K193" s="139"/>
      <c r="L193" s="139"/>
      <c r="M193" s="139"/>
      <c r="N193" s="139"/>
      <c r="O193" s="140"/>
      <c r="P193" s="140"/>
      <c r="Q193" s="146"/>
      <c r="R193" s="146"/>
      <c r="S193" s="143"/>
      <c r="T193" s="134"/>
      <c r="U193" s="144" t="str">
        <f t="shared" si="6"/>
        <v/>
      </c>
      <c r="V193" s="144" t="str">
        <f t="shared" si="7"/>
        <v/>
      </c>
      <c r="W193" s="145" t="str">
        <f t="shared" si="8"/>
        <v/>
      </c>
      <c r="X193" s="144"/>
      <c r="Y193" s="144"/>
      <c r="Z193" s="144"/>
      <c r="AA193" s="144"/>
      <c r="AB193" s="145"/>
      <c r="AC193" s="144"/>
      <c r="AD193" s="144"/>
      <c r="AE193" s="144"/>
      <c r="AF193" s="144"/>
      <c r="AG193" s="145"/>
      <c r="AH193" s="144"/>
      <c r="AI193" s="144"/>
    </row>
    <row r="194" spans="1:35" x14ac:dyDescent="0.2">
      <c r="A194" s="135"/>
      <c r="B194" s="136"/>
      <c r="C194" s="137"/>
      <c r="D194" s="138"/>
      <c r="E194" s="139"/>
      <c r="F194" s="138"/>
      <c r="G194" s="140"/>
      <c r="H194" s="138"/>
      <c r="I194" s="138"/>
      <c r="J194" s="140"/>
      <c r="K194" s="139"/>
      <c r="L194" s="139"/>
      <c r="M194" s="139"/>
      <c r="N194" s="139"/>
      <c r="O194" s="140"/>
      <c r="P194" s="140"/>
      <c r="Q194" s="146"/>
      <c r="R194" s="146"/>
      <c r="S194" s="143"/>
      <c r="T194" s="134"/>
      <c r="U194" s="144" t="str">
        <f t="shared" si="6"/>
        <v/>
      </c>
      <c r="V194" s="144" t="str">
        <f t="shared" si="7"/>
        <v/>
      </c>
      <c r="W194" s="145" t="str">
        <f t="shared" si="8"/>
        <v/>
      </c>
      <c r="X194" s="144"/>
      <c r="Y194" s="144"/>
      <c r="Z194" s="144"/>
      <c r="AA194" s="144"/>
      <c r="AB194" s="145"/>
      <c r="AC194" s="144"/>
      <c r="AD194" s="144"/>
      <c r="AE194" s="144"/>
      <c r="AF194" s="144"/>
      <c r="AG194" s="145"/>
      <c r="AH194" s="144"/>
      <c r="AI194" s="144"/>
    </row>
    <row r="195" spans="1:35" x14ac:dyDescent="0.2">
      <c r="A195" s="135"/>
      <c r="B195" s="136"/>
      <c r="C195" s="137"/>
      <c r="D195" s="138"/>
      <c r="E195" s="139"/>
      <c r="F195" s="138"/>
      <c r="G195" s="140"/>
      <c r="H195" s="138"/>
      <c r="I195" s="138"/>
      <c r="J195" s="140"/>
      <c r="K195" s="139"/>
      <c r="L195" s="139"/>
      <c r="M195" s="139"/>
      <c r="N195" s="139"/>
      <c r="O195" s="140"/>
      <c r="P195" s="140"/>
      <c r="Q195" s="146"/>
      <c r="R195" s="146"/>
      <c r="S195" s="143"/>
      <c r="T195" s="134"/>
      <c r="U195" s="144" t="str">
        <f t="shared" si="6"/>
        <v/>
      </c>
      <c r="V195" s="144" t="str">
        <f t="shared" si="7"/>
        <v/>
      </c>
      <c r="W195" s="145" t="str">
        <f t="shared" si="8"/>
        <v/>
      </c>
      <c r="X195" s="144"/>
      <c r="Y195" s="144"/>
      <c r="Z195" s="144"/>
      <c r="AA195" s="144"/>
      <c r="AB195" s="145"/>
      <c r="AC195" s="144"/>
      <c r="AD195" s="144"/>
      <c r="AE195" s="144"/>
      <c r="AF195" s="144"/>
      <c r="AG195" s="145"/>
      <c r="AH195" s="144"/>
      <c r="AI195" s="144"/>
    </row>
    <row r="196" spans="1:35" x14ac:dyDescent="0.2">
      <c r="A196" s="135"/>
      <c r="B196" s="136"/>
      <c r="C196" s="137"/>
      <c r="D196" s="138"/>
      <c r="E196" s="139"/>
      <c r="F196" s="138"/>
      <c r="G196" s="140"/>
      <c r="H196" s="138"/>
      <c r="I196" s="138"/>
      <c r="J196" s="140"/>
      <c r="K196" s="139"/>
      <c r="L196" s="139"/>
      <c r="M196" s="139"/>
      <c r="N196" s="139"/>
      <c r="O196" s="140"/>
      <c r="P196" s="140"/>
      <c r="Q196" s="146"/>
      <c r="R196" s="146"/>
      <c r="S196" s="143"/>
      <c r="T196" s="134"/>
      <c r="U196" s="144" t="str">
        <f t="shared" si="6"/>
        <v/>
      </c>
      <c r="V196" s="144" t="str">
        <f t="shared" si="7"/>
        <v/>
      </c>
      <c r="W196" s="145" t="str">
        <f t="shared" si="8"/>
        <v/>
      </c>
      <c r="X196" s="144"/>
      <c r="Y196" s="144"/>
      <c r="Z196" s="144"/>
      <c r="AA196" s="144"/>
      <c r="AB196" s="145"/>
      <c r="AC196" s="144"/>
      <c r="AD196" s="144"/>
      <c r="AE196" s="144"/>
      <c r="AF196" s="144"/>
      <c r="AG196" s="145"/>
      <c r="AH196" s="144"/>
      <c r="AI196" s="144"/>
    </row>
    <row r="197" spans="1:35" x14ac:dyDescent="0.2">
      <c r="A197" s="135"/>
      <c r="B197" s="136"/>
      <c r="C197" s="137"/>
      <c r="D197" s="138"/>
      <c r="E197" s="139"/>
      <c r="F197" s="138"/>
      <c r="G197" s="140"/>
      <c r="H197" s="138"/>
      <c r="I197" s="138"/>
      <c r="J197" s="140"/>
      <c r="K197" s="139"/>
      <c r="L197" s="139"/>
      <c r="M197" s="139"/>
      <c r="N197" s="139"/>
      <c r="O197" s="140"/>
      <c r="P197" s="140"/>
      <c r="Q197" s="146"/>
      <c r="R197" s="146"/>
      <c r="S197" s="143"/>
      <c r="T197" s="134"/>
      <c r="U197" s="144" t="str">
        <f t="shared" si="6"/>
        <v/>
      </c>
      <c r="V197" s="144" t="str">
        <f t="shared" si="7"/>
        <v/>
      </c>
      <c r="W197" s="145" t="str">
        <f t="shared" si="8"/>
        <v/>
      </c>
      <c r="X197" s="144"/>
      <c r="Y197" s="144"/>
      <c r="Z197" s="144"/>
      <c r="AA197" s="144"/>
      <c r="AB197" s="145"/>
      <c r="AC197" s="144"/>
      <c r="AD197" s="144"/>
      <c r="AE197" s="144"/>
      <c r="AF197" s="144"/>
      <c r="AG197" s="145"/>
      <c r="AH197" s="144"/>
      <c r="AI197" s="144"/>
    </row>
    <row r="198" spans="1:35" x14ac:dyDescent="0.2">
      <c r="A198" s="135"/>
      <c r="B198" s="136"/>
      <c r="C198" s="137"/>
      <c r="D198" s="138"/>
      <c r="E198" s="139"/>
      <c r="F198" s="138"/>
      <c r="G198" s="140"/>
      <c r="H198" s="138"/>
      <c r="I198" s="138"/>
      <c r="J198" s="140"/>
      <c r="K198" s="139"/>
      <c r="L198" s="139"/>
      <c r="M198" s="139"/>
      <c r="N198" s="139"/>
      <c r="O198" s="140"/>
      <c r="P198" s="140"/>
      <c r="Q198" s="146"/>
      <c r="R198" s="146"/>
      <c r="S198" s="143"/>
      <c r="T198" s="134"/>
      <c r="U198" s="144" t="str">
        <f t="shared" si="6"/>
        <v/>
      </c>
      <c r="V198" s="144" t="str">
        <f t="shared" si="7"/>
        <v/>
      </c>
      <c r="W198" s="145" t="str">
        <f t="shared" si="8"/>
        <v/>
      </c>
      <c r="X198" s="144"/>
      <c r="Y198" s="144"/>
      <c r="Z198" s="144"/>
      <c r="AA198" s="144"/>
      <c r="AB198" s="145"/>
      <c r="AC198" s="144"/>
      <c r="AD198" s="144"/>
      <c r="AE198" s="144"/>
      <c r="AF198" s="144"/>
      <c r="AG198" s="145"/>
      <c r="AH198" s="144"/>
      <c r="AI198" s="144"/>
    </row>
    <row r="199" spans="1:35" x14ac:dyDescent="0.2">
      <c r="A199" s="135"/>
      <c r="B199" s="136"/>
      <c r="C199" s="137"/>
      <c r="D199" s="138"/>
      <c r="E199" s="139"/>
      <c r="F199" s="138"/>
      <c r="G199" s="140"/>
      <c r="H199" s="138"/>
      <c r="I199" s="138"/>
      <c r="J199" s="140"/>
      <c r="K199" s="139"/>
      <c r="L199" s="139"/>
      <c r="M199" s="139"/>
      <c r="N199" s="139"/>
      <c r="O199" s="140"/>
      <c r="P199" s="140"/>
      <c r="Q199" s="146"/>
      <c r="R199" s="146"/>
      <c r="S199" s="143"/>
      <c r="T199" s="134"/>
      <c r="U199" s="144" t="str">
        <f t="shared" si="6"/>
        <v/>
      </c>
      <c r="V199" s="144" t="str">
        <f t="shared" si="7"/>
        <v/>
      </c>
      <c r="W199" s="145" t="str">
        <f t="shared" si="8"/>
        <v/>
      </c>
      <c r="X199" s="144"/>
      <c r="Y199" s="144"/>
      <c r="Z199" s="144"/>
      <c r="AA199" s="144"/>
      <c r="AB199" s="145"/>
      <c r="AC199" s="144"/>
      <c r="AD199" s="144"/>
      <c r="AE199" s="144"/>
      <c r="AF199" s="144"/>
      <c r="AG199" s="145"/>
      <c r="AH199" s="144"/>
      <c r="AI199" s="144"/>
    </row>
    <row r="200" spans="1:35" x14ac:dyDescent="0.2">
      <c r="A200" s="135"/>
      <c r="B200" s="136"/>
      <c r="C200" s="137"/>
      <c r="D200" s="138"/>
      <c r="E200" s="139"/>
      <c r="F200" s="138"/>
      <c r="G200" s="140"/>
      <c r="H200" s="138"/>
      <c r="I200" s="138"/>
      <c r="J200" s="140"/>
      <c r="K200" s="139"/>
      <c r="L200" s="139"/>
      <c r="M200" s="139"/>
      <c r="N200" s="139"/>
      <c r="O200" s="140"/>
      <c r="P200" s="140"/>
      <c r="Q200" s="146"/>
      <c r="R200" s="146"/>
      <c r="S200" s="143"/>
      <c r="T200" s="134"/>
      <c r="U200" s="144" t="str">
        <f t="shared" si="6"/>
        <v/>
      </c>
      <c r="V200" s="144" t="str">
        <f t="shared" si="7"/>
        <v/>
      </c>
      <c r="W200" s="145" t="str">
        <f t="shared" si="8"/>
        <v/>
      </c>
      <c r="X200" s="144"/>
      <c r="Y200" s="144"/>
      <c r="Z200" s="144"/>
      <c r="AA200" s="144"/>
      <c r="AB200" s="145"/>
      <c r="AC200" s="144"/>
      <c r="AD200" s="144"/>
      <c r="AE200" s="144"/>
      <c r="AF200" s="144"/>
      <c r="AG200" s="145"/>
      <c r="AH200" s="144"/>
      <c r="AI200" s="144"/>
    </row>
    <row r="201" spans="1:35" x14ac:dyDescent="0.2">
      <c r="A201" s="135"/>
      <c r="B201" s="136"/>
      <c r="C201" s="137"/>
      <c r="D201" s="138"/>
      <c r="E201" s="139"/>
      <c r="F201" s="138"/>
      <c r="G201" s="140"/>
      <c r="H201" s="138"/>
      <c r="I201" s="138"/>
      <c r="J201" s="140"/>
      <c r="K201" s="139"/>
      <c r="L201" s="139"/>
      <c r="M201" s="139"/>
      <c r="N201" s="139"/>
      <c r="O201" s="140"/>
      <c r="P201" s="140"/>
      <c r="Q201" s="146"/>
      <c r="R201" s="146"/>
      <c r="S201" s="143"/>
      <c r="T201" s="134"/>
      <c r="U201" s="144" t="str">
        <f t="shared" si="6"/>
        <v/>
      </c>
      <c r="V201" s="144" t="str">
        <f t="shared" si="7"/>
        <v/>
      </c>
      <c r="W201" s="145" t="str">
        <f t="shared" si="8"/>
        <v/>
      </c>
      <c r="X201" s="144"/>
      <c r="Y201" s="144"/>
      <c r="Z201" s="144"/>
      <c r="AA201" s="144"/>
      <c r="AB201" s="145"/>
      <c r="AC201" s="144"/>
      <c r="AD201" s="144"/>
      <c r="AE201" s="144"/>
      <c r="AF201" s="144"/>
      <c r="AG201" s="145"/>
      <c r="AH201" s="144"/>
      <c r="AI201" s="144"/>
    </row>
    <row r="202" spans="1:35" x14ac:dyDescent="0.2">
      <c r="A202" s="135"/>
      <c r="B202" s="136"/>
      <c r="C202" s="137"/>
      <c r="D202" s="138"/>
      <c r="E202" s="139"/>
      <c r="F202" s="138"/>
      <c r="G202" s="140"/>
      <c r="H202" s="138"/>
      <c r="I202" s="138"/>
      <c r="J202" s="140"/>
      <c r="K202" s="139"/>
      <c r="L202" s="139"/>
      <c r="M202" s="139"/>
      <c r="N202" s="139"/>
      <c r="O202" s="140"/>
      <c r="P202" s="140"/>
      <c r="Q202" s="146"/>
      <c r="R202" s="146"/>
      <c r="S202" s="143"/>
      <c r="T202" s="134"/>
      <c r="U202" s="144" t="str">
        <f t="shared" si="6"/>
        <v/>
      </c>
      <c r="V202" s="144" t="str">
        <f t="shared" si="7"/>
        <v/>
      </c>
      <c r="W202" s="145" t="str">
        <f t="shared" si="8"/>
        <v/>
      </c>
      <c r="X202" s="144"/>
      <c r="Y202" s="144"/>
      <c r="Z202" s="144"/>
      <c r="AA202" s="144"/>
      <c r="AB202" s="145"/>
      <c r="AC202" s="144"/>
      <c r="AD202" s="144"/>
      <c r="AE202" s="144"/>
      <c r="AF202" s="144"/>
      <c r="AG202" s="145"/>
      <c r="AH202" s="144"/>
      <c r="AI202" s="144"/>
    </row>
    <row r="203" spans="1:35" x14ac:dyDescent="0.2">
      <c r="A203" s="135"/>
      <c r="B203" s="136"/>
      <c r="C203" s="137"/>
      <c r="D203" s="138"/>
      <c r="E203" s="139"/>
      <c r="F203" s="138"/>
      <c r="G203" s="140"/>
      <c r="H203" s="138"/>
      <c r="I203" s="138"/>
      <c r="J203" s="140"/>
      <c r="K203" s="139"/>
      <c r="L203" s="139"/>
      <c r="M203" s="139"/>
      <c r="N203" s="139"/>
      <c r="O203" s="140"/>
      <c r="P203" s="140"/>
      <c r="Q203" s="146"/>
      <c r="R203" s="146"/>
      <c r="S203" s="143"/>
      <c r="T203" s="134"/>
      <c r="U203" s="144" t="str">
        <f t="shared" si="6"/>
        <v/>
      </c>
      <c r="V203" s="144" t="str">
        <f t="shared" si="7"/>
        <v/>
      </c>
      <c r="W203" s="145" t="str">
        <f t="shared" si="8"/>
        <v/>
      </c>
      <c r="X203" s="144"/>
      <c r="Y203" s="144"/>
      <c r="Z203" s="144"/>
      <c r="AA203" s="144"/>
      <c r="AB203" s="145"/>
      <c r="AC203" s="144"/>
      <c r="AD203" s="144"/>
      <c r="AE203" s="144"/>
      <c r="AF203" s="144"/>
      <c r="AG203" s="145"/>
      <c r="AH203" s="144"/>
      <c r="AI203" s="144"/>
    </row>
    <row r="204" spans="1:35" x14ac:dyDescent="0.2">
      <c r="A204" s="135"/>
      <c r="B204" s="136"/>
      <c r="C204" s="137"/>
      <c r="D204" s="138"/>
      <c r="E204" s="139"/>
      <c r="F204" s="138"/>
      <c r="G204" s="140"/>
      <c r="H204" s="138"/>
      <c r="I204" s="138"/>
      <c r="J204" s="140"/>
      <c r="K204" s="139"/>
      <c r="L204" s="139"/>
      <c r="M204" s="139"/>
      <c r="N204" s="139"/>
      <c r="O204" s="140"/>
      <c r="P204" s="140"/>
      <c r="Q204" s="146"/>
      <c r="R204" s="146"/>
      <c r="S204" s="143"/>
      <c r="T204" s="134"/>
      <c r="U204" s="144" t="str">
        <f t="shared" si="6"/>
        <v/>
      </c>
      <c r="V204" s="144" t="str">
        <f t="shared" si="7"/>
        <v/>
      </c>
      <c r="W204" s="145" t="str">
        <f t="shared" si="8"/>
        <v/>
      </c>
      <c r="X204" s="144"/>
      <c r="Y204" s="144"/>
      <c r="Z204" s="144"/>
      <c r="AA204" s="144"/>
      <c r="AB204" s="145"/>
      <c r="AC204" s="144"/>
      <c r="AD204" s="144"/>
      <c r="AE204" s="144"/>
      <c r="AF204" s="144"/>
      <c r="AG204" s="145"/>
      <c r="AH204" s="144"/>
      <c r="AI204" s="144"/>
    </row>
    <row r="205" spans="1:35" x14ac:dyDescent="0.2">
      <c r="A205" s="135"/>
      <c r="B205" s="136"/>
      <c r="C205" s="137"/>
      <c r="D205" s="138"/>
      <c r="E205" s="139"/>
      <c r="F205" s="138"/>
      <c r="G205" s="140"/>
      <c r="H205" s="138"/>
      <c r="I205" s="138"/>
      <c r="J205" s="140"/>
      <c r="K205" s="139"/>
      <c r="L205" s="139"/>
      <c r="M205" s="139"/>
      <c r="N205" s="139"/>
      <c r="O205" s="140"/>
      <c r="P205" s="140"/>
      <c r="Q205" s="146"/>
      <c r="R205" s="146"/>
      <c r="S205" s="143"/>
      <c r="T205" s="134"/>
      <c r="U205" s="144" t="str">
        <f t="shared" si="6"/>
        <v/>
      </c>
      <c r="V205" s="144" t="str">
        <f t="shared" si="7"/>
        <v/>
      </c>
      <c r="W205" s="145" t="str">
        <f t="shared" si="8"/>
        <v/>
      </c>
      <c r="X205" s="144"/>
      <c r="Y205" s="144"/>
      <c r="Z205" s="144"/>
      <c r="AA205" s="144"/>
      <c r="AB205" s="145"/>
      <c r="AC205" s="144"/>
      <c r="AD205" s="144"/>
      <c r="AE205" s="144"/>
      <c r="AF205" s="144"/>
      <c r="AG205" s="145"/>
      <c r="AH205" s="144"/>
      <c r="AI205" s="144"/>
    </row>
    <row r="206" spans="1:35" x14ac:dyDescent="0.2">
      <c r="A206" s="135"/>
      <c r="B206" s="136"/>
      <c r="C206" s="137"/>
      <c r="D206" s="138"/>
      <c r="E206" s="139"/>
      <c r="F206" s="138"/>
      <c r="G206" s="140"/>
      <c r="H206" s="138"/>
      <c r="I206" s="138"/>
      <c r="J206" s="140"/>
      <c r="K206" s="139"/>
      <c r="L206" s="139"/>
      <c r="M206" s="139"/>
      <c r="N206" s="139"/>
      <c r="O206" s="140"/>
      <c r="P206" s="140"/>
      <c r="Q206" s="146"/>
      <c r="R206" s="146"/>
      <c r="S206" s="143"/>
      <c r="T206" s="134"/>
      <c r="U206" s="144" t="str">
        <f t="shared" si="6"/>
        <v/>
      </c>
      <c r="V206" s="144" t="str">
        <f t="shared" si="7"/>
        <v/>
      </c>
      <c r="W206" s="145" t="str">
        <f t="shared" si="8"/>
        <v/>
      </c>
      <c r="X206" s="144"/>
      <c r="Y206" s="144"/>
      <c r="Z206" s="144"/>
      <c r="AA206" s="144"/>
      <c r="AB206" s="145"/>
      <c r="AC206" s="144"/>
      <c r="AD206" s="144"/>
      <c r="AE206" s="144"/>
      <c r="AF206" s="144"/>
      <c r="AG206" s="145"/>
      <c r="AH206" s="144"/>
      <c r="AI206" s="144"/>
    </row>
    <row r="207" spans="1:35" x14ac:dyDescent="0.2">
      <c r="A207" s="135"/>
      <c r="B207" s="136"/>
      <c r="C207" s="137"/>
      <c r="D207" s="138"/>
      <c r="E207" s="139"/>
      <c r="F207" s="138"/>
      <c r="G207" s="140"/>
      <c r="H207" s="138"/>
      <c r="I207" s="138"/>
      <c r="J207" s="140"/>
      <c r="K207" s="139"/>
      <c r="L207" s="139"/>
      <c r="M207" s="139"/>
      <c r="N207" s="139"/>
      <c r="O207" s="140"/>
      <c r="P207" s="140"/>
      <c r="Q207" s="146"/>
      <c r="R207" s="146"/>
      <c r="S207" s="143"/>
      <c r="T207" s="134"/>
      <c r="U207" s="144" t="str">
        <f t="shared" si="6"/>
        <v/>
      </c>
      <c r="V207" s="144" t="str">
        <f t="shared" si="7"/>
        <v/>
      </c>
      <c r="W207" s="145" t="str">
        <f t="shared" si="8"/>
        <v/>
      </c>
      <c r="X207" s="144"/>
      <c r="Y207" s="144"/>
      <c r="Z207" s="144"/>
      <c r="AA207" s="144"/>
      <c r="AB207" s="145"/>
      <c r="AC207" s="144"/>
      <c r="AD207" s="144"/>
      <c r="AE207" s="144"/>
      <c r="AF207" s="144"/>
      <c r="AG207" s="145"/>
      <c r="AH207" s="144"/>
      <c r="AI207" s="144"/>
    </row>
    <row r="208" spans="1:35" x14ac:dyDescent="0.2">
      <c r="A208" s="135"/>
      <c r="B208" s="136"/>
      <c r="C208" s="137"/>
      <c r="D208" s="138"/>
      <c r="E208" s="139"/>
      <c r="F208" s="138"/>
      <c r="G208" s="140"/>
      <c r="H208" s="138"/>
      <c r="I208" s="138"/>
      <c r="J208" s="140"/>
      <c r="K208" s="139"/>
      <c r="L208" s="139"/>
      <c r="M208" s="139"/>
      <c r="N208" s="139"/>
      <c r="O208" s="140"/>
      <c r="P208" s="140"/>
      <c r="Q208" s="146"/>
      <c r="R208" s="146"/>
      <c r="S208" s="143"/>
      <c r="T208" s="134"/>
      <c r="U208" s="144" t="str">
        <f t="shared" si="6"/>
        <v/>
      </c>
      <c r="V208" s="144" t="str">
        <f t="shared" si="7"/>
        <v/>
      </c>
      <c r="W208" s="145" t="str">
        <f t="shared" si="8"/>
        <v/>
      </c>
      <c r="X208" s="144"/>
      <c r="Y208" s="144"/>
      <c r="Z208" s="144"/>
      <c r="AA208" s="144"/>
      <c r="AB208" s="145"/>
      <c r="AC208" s="144"/>
      <c r="AD208" s="144"/>
      <c r="AE208" s="144"/>
      <c r="AF208" s="144"/>
      <c r="AG208" s="145"/>
      <c r="AH208" s="144"/>
      <c r="AI208" s="144"/>
    </row>
    <row r="209" spans="1:35" x14ac:dyDescent="0.2">
      <c r="A209" s="135"/>
      <c r="B209" s="136"/>
      <c r="C209" s="137"/>
      <c r="D209" s="138"/>
      <c r="E209" s="139"/>
      <c r="F209" s="138"/>
      <c r="G209" s="140"/>
      <c r="H209" s="138"/>
      <c r="I209" s="138"/>
      <c r="J209" s="140"/>
      <c r="K209" s="139"/>
      <c r="L209" s="139"/>
      <c r="M209" s="139"/>
      <c r="N209" s="139"/>
      <c r="O209" s="140"/>
      <c r="P209" s="140"/>
      <c r="Q209" s="146"/>
      <c r="R209" s="146"/>
      <c r="S209" s="143"/>
      <c r="T209" s="134"/>
      <c r="U209" s="144" t="str">
        <f t="shared" si="6"/>
        <v/>
      </c>
      <c r="V209" s="144" t="str">
        <f t="shared" si="7"/>
        <v/>
      </c>
      <c r="W209" s="145" t="str">
        <f t="shared" si="8"/>
        <v/>
      </c>
      <c r="X209" s="144"/>
      <c r="Y209" s="144"/>
      <c r="Z209" s="144"/>
      <c r="AA209" s="144"/>
      <c r="AB209" s="145"/>
      <c r="AC209" s="144"/>
      <c r="AD209" s="144"/>
      <c r="AE209" s="144"/>
      <c r="AF209" s="144"/>
      <c r="AG209" s="145"/>
      <c r="AH209" s="144"/>
      <c r="AI209" s="144"/>
    </row>
    <row r="210" spans="1:35" x14ac:dyDescent="0.2">
      <c r="A210" s="135"/>
      <c r="B210" s="136"/>
      <c r="C210" s="137"/>
      <c r="D210" s="138"/>
      <c r="E210" s="139"/>
      <c r="F210" s="138"/>
      <c r="G210" s="140"/>
      <c r="H210" s="138"/>
      <c r="I210" s="138"/>
      <c r="J210" s="140"/>
      <c r="K210" s="139"/>
      <c r="L210" s="139"/>
      <c r="M210" s="139"/>
      <c r="N210" s="139"/>
      <c r="O210" s="140"/>
      <c r="P210" s="140"/>
      <c r="Q210" s="146"/>
      <c r="R210" s="146"/>
      <c r="S210" s="143"/>
      <c r="T210" s="134"/>
      <c r="U210" s="144" t="str">
        <f t="shared" si="6"/>
        <v/>
      </c>
      <c r="V210" s="144" t="str">
        <f t="shared" si="7"/>
        <v/>
      </c>
      <c r="W210" s="145" t="str">
        <f t="shared" si="8"/>
        <v/>
      </c>
      <c r="X210" s="144"/>
      <c r="Y210" s="144"/>
      <c r="Z210" s="144"/>
      <c r="AA210" s="144"/>
      <c r="AB210" s="145"/>
      <c r="AC210" s="144"/>
      <c r="AD210" s="144"/>
      <c r="AE210" s="144"/>
      <c r="AF210" s="144"/>
      <c r="AG210" s="145"/>
      <c r="AH210" s="144"/>
      <c r="AI210" s="144"/>
    </row>
    <row r="211" spans="1:35" x14ac:dyDescent="0.2">
      <c r="A211" s="135"/>
      <c r="B211" s="136"/>
      <c r="C211" s="137"/>
      <c r="D211" s="138"/>
      <c r="E211" s="139"/>
      <c r="F211" s="138"/>
      <c r="G211" s="140"/>
      <c r="H211" s="138"/>
      <c r="I211" s="138"/>
      <c r="J211" s="140"/>
      <c r="K211" s="139"/>
      <c r="L211" s="139"/>
      <c r="M211" s="139"/>
      <c r="N211" s="139"/>
      <c r="O211" s="140"/>
      <c r="P211" s="140"/>
      <c r="Q211" s="146"/>
      <c r="R211" s="146"/>
      <c r="S211" s="143"/>
      <c r="T211" s="134"/>
      <c r="U211" s="144" t="str">
        <f t="shared" si="6"/>
        <v/>
      </c>
      <c r="V211" s="144" t="str">
        <f t="shared" si="7"/>
        <v/>
      </c>
      <c r="W211" s="145" t="str">
        <f t="shared" si="8"/>
        <v/>
      </c>
      <c r="X211" s="144"/>
      <c r="Y211" s="144"/>
      <c r="Z211" s="144"/>
      <c r="AA211" s="144"/>
      <c r="AB211" s="145"/>
      <c r="AC211" s="144"/>
      <c r="AD211" s="144"/>
      <c r="AE211" s="144"/>
      <c r="AF211" s="144"/>
      <c r="AG211" s="145"/>
      <c r="AH211" s="144"/>
      <c r="AI211" s="144"/>
    </row>
    <row r="212" spans="1:35" x14ac:dyDescent="0.2">
      <c r="A212" s="135"/>
      <c r="B212" s="136"/>
      <c r="C212" s="137"/>
      <c r="D212" s="138"/>
      <c r="E212" s="139"/>
      <c r="F212" s="138"/>
      <c r="G212" s="140"/>
      <c r="H212" s="138"/>
      <c r="I212" s="138"/>
      <c r="J212" s="140"/>
      <c r="K212" s="139"/>
      <c r="L212" s="139"/>
      <c r="M212" s="139"/>
      <c r="N212" s="139"/>
      <c r="O212" s="140"/>
      <c r="P212" s="140"/>
      <c r="Q212" s="146"/>
      <c r="R212" s="146"/>
      <c r="S212" s="143"/>
      <c r="T212" s="134"/>
      <c r="U212" s="144" t="str">
        <f t="shared" si="6"/>
        <v/>
      </c>
      <c r="V212" s="144" t="str">
        <f t="shared" si="7"/>
        <v/>
      </c>
      <c r="W212" s="145" t="str">
        <f t="shared" si="8"/>
        <v/>
      </c>
      <c r="X212" s="144"/>
      <c r="Y212" s="144"/>
      <c r="Z212" s="144"/>
      <c r="AA212" s="144"/>
      <c r="AB212" s="145"/>
      <c r="AC212" s="144"/>
      <c r="AD212" s="144"/>
      <c r="AE212" s="144"/>
      <c r="AF212" s="144"/>
      <c r="AG212" s="145"/>
      <c r="AH212" s="144"/>
      <c r="AI212" s="144"/>
    </row>
    <row r="213" spans="1:35" x14ac:dyDescent="0.2">
      <c r="A213" s="135"/>
      <c r="B213" s="136"/>
      <c r="C213" s="137"/>
      <c r="D213" s="138"/>
      <c r="E213" s="139"/>
      <c r="F213" s="138"/>
      <c r="G213" s="140"/>
      <c r="H213" s="138"/>
      <c r="I213" s="138"/>
      <c r="J213" s="140"/>
      <c r="K213" s="139"/>
      <c r="L213" s="139"/>
      <c r="M213" s="139"/>
      <c r="N213" s="139"/>
      <c r="O213" s="140"/>
      <c r="P213" s="140"/>
      <c r="Q213" s="146"/>
      <c r="R213" s="146"/>
      <c r="S213" s="143"/>
      <c r="T213" s="134"/>
      <c r="U213" s="144" t="str">
        <f t="shared" si="6"/>
        <v/>
      </c>
      <c r="V213" s="144" t="str">
        <f t="shared" si="7"/>
        <v/>
      </c>
      <c r="W213" s="145" t="str">
        <f t="shared" si="8"/>
        <v/>
      </c>
      <c r="X213" s="144"/>
      <c r="Y213" s="144"/>
      <c r="Z213" s="144"/>
      <c r="AA213" s="144"/>
      <c r="AB213" s="145"/>
      <c r="AC213" s="144"/>
      <c r="AD213" s="144"/>
      <c r="AE213" s="144"/>
      <c r="AF213" s="144"/>
      <c r="AG213" s="145"/>
      <c r="AH213" s="144"/>
      <c r="AI213" s="144"/>
    </row>
    <row r="214" spans="1:35" x14ac:dyDescent="0.2">
      <c r="A214" s="135"/>
      <c r="B214" s="136"/>
      <c r="C214" s="137"/>
      <c r="D214" s="138"/>
      <c r="E214" s="139"/>
      <c r="F214" s="138"/>
      <c r="G214" s="140"/>
      <c r="H214" s="138"/>
      <c r="I214" s="138"/>
      <c r="J214" s="140"/>
      <c r="K214" s="139"/>
      <c r="L214" s="139"/>
      <c r="M214" s="139"/>
      <c r="N214" s="139"/>
      <c r="O214" s="140"/>
      <c r="P214" s="140"/>
      <c r="Q214" s="146"/>
      <c r="R214" s="146"/>
      <c r="S214" s="143"/>
      <c r="T214" s="134"/>
      <c r="U214" s="144" t="str">
        <f t="shared" si="6"/>
        <v/>
      </c>
      <c r="V214" s="144" t="str">
        <f t="shared" si="7"/>
        <v/>
      </c>
      <c r="W214" s="145" t="str">
        <f t="shared" si="8"/>
        <v/>
      </c>
      <c r="X214" s="144"/>
      <c r="Y214" s="144"/>
      <c r="Z214" s="144"/>
      <c r="AA214" s="144"/>
      <c r="AB214" s="145"/>
      <c r="AC214" s="144"/>
      <c r="AD214" s="144"/>
      <c r="AE214" s="144"/>
      <c r="AF214" s="144"/>
      <c r="AG214" s="145"/>
      <c r="AH214" s="144"/>
      <c r="AI214" s="144"/>
    </row>
    <row r="215" spans="1:35" x14ac:dyDescent="0.2">
      <c r="A215" s="135"/>
      <c r="B215" s="136"/>
      <c r="C215" s="137"/>
      <c r="D215" s="138"/>
      <c r="E215" s="139"/>
      <c r="F215" s="138"/>
      <c r="G215" s="140"/>
      <c r="H215" s="138"/>
      <c r="I215" s="138"/>
      <c r="J215" s="140"/>
      <c r="K215" s="139"/>
      <c r="L215" s="139"/>
      <c r="M215" s="139"/>
      <c r="N215" s="139"/>
      <c r="O215" s="140"/>
      <c r="P215" s="140"/>
      <c r="Q215" s="146"/>
      <c r="R215" s="146"/>
      <c r="S215" s="143"/>
      <c r="T215" s="134"/>
      <c r="U215" s="144" t="str">
        <f t="shared" si="6"/>
        <v/>
      </c>
      <c r="V215" s="144" t="str">
        <f t="shared" si="7"/>
        <v/>
      </c>
      <c r="W215" s="145" t="str">
        <f t="shared" si="8"/>
        <v/>
      </c>
      <c r="X215" s="144"/>
      <c r="Y215" s="144"/>
      <c r="Z215" s="144"/>
      <c r="AA215" s="144"/>
      <c r="AB215" s="145"/>
      <c r="AC215" s="144"/>
      <c r="AD215" s="144"/>
      <c r="AE215" s="144"/>
      <c r="AF215" s="144"/>
      <c r="AG215" s="145"/>
      <c r="AH215" s="144"/>
      <c r="AI215" s="144"/>
    </row>
    <row r="216" spans="1:35" x14ac:dyDescent="0.2">
      <c r="A216" s="135"/>
      <c r="B216" s="136"/>
      <c r="C216" s="137"/>
      <c r="D216" s="138"/>
      <c r="E216" s="139"/>
      <c r="F216" s="138"/>
      <c r="G216" s="140"/>
      <c r="H216" s="138"/>
      <c r="I216" s="138"/>
      <c r="J216" s="140"/>
      <c r="K216" s="139"/>
      <c r="L216" s="139"/>
      <c r="M216" s="139"/>
      <c r="N216" s="139"/>
      <c r="O216" s="140"/>
      <c r="P216" s="140"/>
      <c r="Q216" s="146"/>
      <c r="R216" s="146"/>
      <c r="S216" s="143"/>
      <c r="T216" s="134"/>
      <c r="U216" s="144" t="str">
        <f t="shared" si="6"/>
        <v/>
      </c>
      <c r="V216" s="144" t="str">
        <f t="shared" si="7"/>
        <v/>
      </c>
      <c r="W216" s="145" t="str">
        <f t="shared" si="8"/>
        <v/>
      </c>
      <c r="X216" s="144"/>
      <c r="Y216" s="144"/>
      <c r="Z216" s="144"/>
      <c r="AA216" s="144"/>
      <c r="AB216" s="145"/>
      <c r="AC216" s="144"/>
      <c r="AD216" s="144"/>
      <c r="AE216" s="144"/>
      <c r="AF216" s="144"/>
      <c r="AG216" s="145"/>
      <c r="AH216" s="144"/>
      <c r="AI216" s="144"/>
    </row>
    <row r="217" spans="1:35" x14ac:dyDescent="0.2">
      <c r="A217" s="135"/>
      <c r="B217" s="136"/>
      <c r="C217" s="137"/>
      <c r="D217" s="138"/>
      <c r="E217" s="139"/>
      <c r="F217" s="138"/>
      <c r="G217" s="140"/>
      <c r="H217" s="138"/>
      <c r="I217" s="138"/>
      <c r="J217" s="140"/>
      <c r="K217" s="139"/>
      <c r="L217" s="139"/>
      <c r="M217" s="139"/>
      <c r="N217" s="139"/>
      <c r="O217" s="140"/>
      <c r="P217" s="140"/>
      <c r="Q217" s="146"/>
      <c r="R217" s="146"/>
      <c r="S217" s="143"/>
      <c r="T217" s="134"/>
      <c r="U217" s="144" t="str">
        <f t="shared" si="6"/>
        <v/>
      </c>
      <c r="V217" s="144" t="str">
        <f t="shared" si="7"/>
        <v/>
      </c>
      <c r="W217" s="145" t="str">
        <f t="shared" si="8"/>
        <v/>
      </c>
      <c r="X217" s="144"/>
      <c r="Y217" s="144"/>
      <c r="Z217" s="144"/>
      <c r="AA217" s="144"/>
      <c r="AB217" s="145"/>
      <c r="AC217" s="144"/>
      <c r="AD217" s="144"/>
      <c r="AE217" s="144"/>
      <c r="AF217" s="144"/>
      <c r="AG217" s="145"/>
      <c r="AH217" s="144"/>
      <c r="AI217" s="144"/>
    </row>
    <row r="218" spans="1:35" x14ac:dyDescent="0.2">
      <c r="A218" s="135"/>
      <c r="B218" s="136"/>
      <c r="C218" s="137"/>
      <c r="D218" s="138"/>
      <c r="E218" s="139"/>
      <c r="F218" s="138"/>
      <c r="G218" s="140"/>
      <c r="H218" s="138"/>
      <c r="I218" s="138"/>
      <c r="J218" s="140"/>
      <c r="K218" s="139"/>
      <c r="L218" s="139"/>
      <c r="M218" s="139"/>
      <c r="N218" s="139"/>
      <c r="O218" s="140"/>
      <c r="P218" s="140"/>
      <c r="Q218" s="146"/>
      <c r="R218" s="146"/>
      <c r="S218" s="143"/>
      <c r="T218" s="134"/>
      <c r="U218" s="144" t="str">
        <f t="shared" si="6"/>
        <v/>
      </c>
      <c r="V218" s="144" t="str">
        <f t="shared" si="7"/>
        <v/>
      </c>
      <c r="W218" s="145" t="str">
        <f t="shared" si="8"/>
        <v/>
      </c>
      <c r="X218" s="144"/>
      <c r="Y218" s="144"/>
      <c r="Z218" s="144"/>
      <c r="AA218" s="144"/>
      <c r="AB218" s="145"/>
      <c r="AC218" s="144"/>
      <c r="AD218" s="144"/>
      <c r="AE218" s="144"/>
      <c r="AF218" s="144"/>
      <c r="AG218" s="145"/>
      <c r="AH218" s="144"/>
      <c r="AI218" s="144"/>
    </row>
    <row r="219" spans="1:35" x14ac:dyDescent="0.2">
      <c r="A219" s="135"/>
      <c r="B219" s="136"/>
      <c r="C219" s="137"/>
      <c r="D219" s="138"/>
      <c r="E219" s="139"/>
      <c r="F219" s="138"/>
      <c r="G219" s="140"/>
      <c r="H219" s="138"/>
      <c r="I219" s="138"/>
      <c r="J219" s="140"/>
      <c r="K219" s="139"/>
      <c r="L219" s="139"/>
      <c r="M219" s="139"/>
      <c r="N219" s="139"/>
      <c r="O219" s="140"/>
      <c r="P219" s="140"/>
      <c r="Q219" s="146"/>
      <c r="R219" s="146"/>
      <c r="S219" s="143"/>
      <c r="T219" s="134"/>
      <c r="U219" s="144" t="str">
        <f t="shared" si="6"/>
        <v/>
      </c>
      <c r="V219" s="144" t="str">
        <f t="shared" si="7"/>
        <v/>
      </c>
      <c r="W219" s="145" t="str">
        <f t="shared" si="8"/>
        <v/>
      </c>
      <c r="X219" s="144"/>
      <c r="Y219" s="144"/>
      <c r="Z219" s="144"/>
      <c r="AA219" s="144"/>
      <c r="AB219" s="145"/>
      <c r="AC219" s="144"/>
      <c r="AD219" s="144"/>
      <c r="AE219" s="144"/>
      <c r="AF219" s="144"/>
      <c r="AG219" s="145"/>
      <c r="AH219" s="144"/>
      <c r="AI219" s="144"/>
    </row>
    <row r="220" spans="1:35" x14ac:dyDescent="0.2">
      <c r="A220" s="135"/>
      <c r="B220" s="136"/>
      <c r="C220" s="137"/>
      <c r="D220" s="138"/>
      <c r="E220" s="139"/>
      <c r="F220" s="138"/>
      <c r="G220" s="140"/>
      <c r="H220" s="138"/>
      <c r="I220" s="138"/>
      <c r="J220" s="140"/>
      <c r="K220" s="139"/>
      <c r="L220" s="139"/>
      <c r="M220" s="139"/>
      <c r="N220" s="139"/>
      <c r="O220" s="140"/>
      <c r="P220" s="140"/>
      <c r="Q220" s="146"/>
      <c r="R220" s="146"/>
      <c r="S220" s="143"/>
      <c r="T220" s="134"/>
      <c r="U220" s="144" t="str">
        <f t="shared" si="6"/>
        <v/>
      </c>
      <c r="V220" s="144" t="str">
        <f t="shared" si="7"/>
        <v/>
      </c>
      <c r="W220" s="145" t="str">
        <f t="shared" si="8"/>
        <v/>
      </c>
      <c r="X220" s="144"/>
      <c r="Y220" s="144"/>
      <c r="Z220" s="144"/>
      <c r="AA220" s="144"/>
      <c r="AB220" s="145"/>
      <c r="AC220" s="144"/>
      <c r="AD220" s="144"/>
      <c r="AE220" s="144"/>
      <c r="AF220" s="144"/>
      <c r="AG220" s="145"/>
      <c r="AH220" s="144"/>
      <c r="AI220" s="144"/>
    </row>
    <row r="221" spans="1:35" x14ac:dyDescent="0.2">
      <c r="A221" s="135"/>
      <c r="B221" s="136"/>
      <c r="C221" s="137"/>
      <c r="D221" s="138"/>
      <c r="E221" s="139"/>
      <c r="F221" s="138"/>
      <c r="G221" s="140"/>
      <c r="H221" s="138"/>
      <c r="I221" s="138"/>
      <c r="J221" s="140"/>
      <c r="K221" s="139"/>
      <c r="L221" s="139"/>
      <c r="M221" s="139"/>
      <c r="N221" s="139"/>
      <c r="O221" s="140"/>
      <c r="P221" s="140"/>
      <c r="Q221" s="146"/>
      <c r="R221" s="146"/>
      <c r="S221" s="143"/>
      <c r="T221" s="134"/>
      <c r="U221" s="144" t="str">
        <f t="shared" si="6"/>
        <v/>
      </c>
      <c r="V221" s="144" t="str">
        <f t="shared" si="7"/>
        <v/>
      </c>
      <c r="W221" s="145" t="str">
        <f t="shared" si="8"/>
        <v/>
      </c>
      <c r="X221" s="144"/>
      <c r="Y221" s="144"/>
      <c r="Z221" s="144"/>
      <c r="AA221" s="144"/>
      <c r="AB221" s="145"/>
      <c r="AC221" s="144"/>
      <c r="AD221" s="144"/>
      <c r="AE221" s="144"/>
      <c r="AF221" s="144"/>
      <c r="AG221" s="145"/>
      <c r="AH221" s="144"/>
      <c r="AI221" s="144"/>
    </row>
    <row r="222" spans="1:35" x14ac:dyDescent="0.2">
      <c r="A222" s="135"/>
      <c r="B222" s="136"/>
      <c r="C222" s="137"/>
      <c r="D222" s="138"/>
      <c r="E222" s="139"/>
      <c r="F222" s="138"/>
      <c r="G222" s="140"/>
      <c r="H222" s="138"/>
      <c r="I222" s="138"/>
      <c r="J222" s="140"/>
      <c r="K222" s="139"/>
      <c r="L222" s="139"/>
      <c r="M222" s="139"/>
      <c r="N222" s="139"/>
      <c r="O222" s="140"/>
      <c r="P222" s="140"/>
      <c r="Q222" s="146"/>
      <c r="R222" s="146"/>
      <c r="S222" s="143"/>
      <c r="T222" s="134"/>
      <c r="U222" s="144" t="str">
        <f t="shared" si="6"/>
        <v/>
      </c>
      <c r="V222" s="144" t="str">
        <f t="shared" si="7"/>
        <v/>
      </c>
      <c r="W222" s="145" t="str">
        <f t="shared" si="8"/>
        <v/>
      </c>
      <c r="X222" s="144"/>
      <c r="Y222" s="144"/>
      <c r="Z222" s="144"/>
      <c r="AA222" s="144"/>
      <c r="AB222" s="145"/>
      <c r="AC222" s="144"/>
      <c r="AD222" s="144"/>
      <c r="AE222" s="144"/>
      <c r="AF222" s="144"/>
      <c r="AG222" s="145"/>
      <c r="AH222" s="144"/>
      <c r="AI222" s="144"/>
    </row>
    <row r="223" spans="1:35" x14ac:dyDescent="0.2">
      <c r="A223" s="135"/>
      <c r="B223" s="136"/>
      <c r="C223" s="137"/>
      <c r="D223" s="138"/>
      <c r="E223" s="139"/>
      <c r="F223" s="138"/>
      <c r="G223" s="140"/>
      <c r="H223" s="138"/>
      <c r="I223" s="138"/>
      <c r="J223" s="140"/>
      <c r="K223" s="139"/>
      <c r="L223" s="139"/>
      <c r="M223" s="139"/>
      <c r="N223" s="139"/>
      <c r="O223" s="140"/>
      <c r="P223" s="140"/>
      <c r="Q223" s="146"/>
      <c r="R223" s="146"/>
      <c r="S223" s="143"/>
      <c r="T223" s="134"/>
      <c r="U223" s="144" t="str">
        <f t="shared" si="6"/>
        <v/>
      </c>
      <c r="V223" s="144" t="str">
        <f t="shared" si="7"/>
        <v/>
      </c>
      <c r="W223" s="145" t="str">
        <f t="shared" si="8"/>
        <v/>
      </c>
      <c r="X223" s="144"/>
      <c r="Y223" s="144"/>
      <c r="Z223" s="144"/>
      <c r="AA223" s="144"/>
      <c r="AB223" s="145"/>
      <c r="AC223" s="144"/>
      <c r="AD223" s="144"/>
      <c r="AE223" s="144"/>
      <c r="AF223" s="144"/>
      <c r="AG223" s="145"/>
      <c r="AH223" s="144"/>
      <c r="AI223" s="144"/>
    </row>
    <row r="224" spans="1:35" x14ac:dyDescent="0.2">
      <c r="A224" s="135"/>
      <c r="B224" s="136"/>
      <c r="C224" s="137"/>
      <c r="D224" s="138"/>
      <c r="E224" s="139"/>
      <c r="F224" s="138"/>
      <c r="G224" s="140"/>
      <c r="H224" s="138"/>
      <c r="I224" s="138"/>
      <c r="J224" s="140"/>
      <c r="K224" s="139"/>
      <c r="L224" s="139"/>
      <c r="M224" s="139"/>
      <c r="N224" s="139"/>
      <c r="O224" s="140"/>
      <c r="P224" s="140"/>
      <c r="Q224" s="146"/>
      <c r="R224" s="146"/>
      <c r="S224" s="143"/>
      <c r="T224" s="134"/>
      <c r="U224" s="144" t="str">
        <f t="shared" si="6"/>
        <v/>
      </c>
      <c r="V224" s="144" t="str">
        <f t="shared" si="7"/>
        <v/>
      </c>
      <c r="W224" s="145" t="str">
        <f t="shared" si="8"/>
        <v/>
      </c>
      <c r="X224" s="144"/>
      <c r="Y224" s="144"/>
      <c r="Z224" s="144"/>
      <c r="AA224" s="144"/>
      <c r="AB224" s="145"/>
      <c r="AC224" s="144"/>
      <c r="AD224" s="144"/>
      <c r="AE224" s="144"/>
      <c r="AF224" s="144"/>
      <c r="AG224" s="145"/>
      <c r="AH224" s="144"/>
      <c r="AI224" s="144"/>
    </row>
    <row r="225" spans="1:35" x14ac:dyDescent="0.2">
      <c r="A225" s="135"/>
      <c r="B225" s="136"/>
      <c r="C225" s="137"/>
      <c r="D225" s="138"/>
      <c r="E225" s="139"/>
      <c r="F225" s="138"/>
      <c r="G225" s="140"/>
      <c r="H225" s="138"/>
      <c r="I225" s="138"/>
      <c r="J225" s="140"/>
      <c r="K225" s="139"/>
      <c r="L225" s="139"/>
      <c r="M225" s="139"/>
      <c r="N225" s="139"/>
      <c r="O225" s="140"/>
      <c r="P225" s="140"/>
      <c r="Q225" s="146"/>
      <c r="R225" s="146"/>
      <c r="S225" s="143"/>
      <c r="T225" s="134"/>
      <c r="U225" s="144" t="str">
        <f t="shared" si="6"/>
        <v/>
      </c>
      <c r="V225" s="144" t="str">
        <f t="shared" si="7"/>
        <v/>
      </c>
      <c r="W225" s="145" t="str">
        <f t="shared" si="8"/>
        <v/>
      </c>
      <c r="X225" s="144"/>
      <c r="Y225" s="144"/>
      <c r="Z225" s="144"/>
      <c r="AA225" s="144"/>
      <c r="AB225" s="145"/>
      <c r="AC225" s="144"/>
      <c r="AD225" s="144"/>
      <c r="AE225" s="144"/>
      <c r="AF225" s="144"/>
      <c r="AG225" s="145"/>
      <c r="AH225" s="144"/>
      <c r="AI225" s="144"/>
    </row>
    <row r="226" spans="1:35" x14ac:dyDescent="0.2">
      <c r="A226" s="135"/>
      <c r="B226" s="136"/>
      <c r="C226" s="137"/>
      <c r="D226" s="138"/>
      <c r="E226" s="139"/>
      <c r="F226" s="138"/>
      <c r="G226" s="140"/>
      <c r="H226" s="138"/>
      <c r="I226" s="138"/>
      <c r="J226" s="140"/>
      <c r="K226" s="139"/>
      <c r="L226" s="139"/>
      <c r="M226" s="139"/>
      <c r="N226" s="139"/>
      <c r="O226" s="140"/>
      <c r="P226" s="140"/>
      <c r="Q226" s="146"/>
      <c r="R226" s="146"/>
      <c r="S226" s="143"/>
      <c r="T226" s="134"/>
      <c r="U226" s="144" t="str">
        <f t="shared" si="6"/>
        <v/>
      </c>
      <c r="V226" s="144" t="str">
        <f t="shared" si="7"/>
        <v/>
      </c>
      <c r="W226" s="145" t="str">
        <f t="shared" si="8"/>
        <v/>
      </c>
      <c r="X226" s="144"/>
      <c r="Y226" s="144"/>
      <c r="Z226" s="144"/>
      <c r="AA226" s="144"/>
      <c r="AB226" s="145"/>
      <c r="AC226" s="144"/>
      <c r="AD226" s="144"/>
      <c r="AE226" s="144"/>
      <c r="AF226" s="144"/>
      <c r="AG226" s="145"/>
      <c r="AH226" s="144"/>
      <c r="AI226" s="144"/>
    </row>
    <row r="227" spans="1:35" x14ac:dyDescent="0.2">
      <c r="A227" s="135"/>
      <c r="B227" s="136"/>
      <c r="C227" s="137"/>
      <c r="D227" s="138"/>
      <c r="E227" s="139"/>
      <c r="F227" s="138"/>
      <c r="G227" s="140"/>
      <c r="H227" s="138"/>
      <c r="I227" s="138"/>
      <c r="J227" s="140"/>
      <c r="K227" s="139"/>
      <c r="L227" s="139"/>
      <c r="M227" s="139"/>
      <c r="N227" s="139"/>
      <c r="O227" s="140"/>
      <c r="P227" s="140"/>
      <c r="Q227" s="146"/>
      <c r="R227" s="146"/>
      <c r="S227" s="143"/>
      <c r="T227" s="134"/>
      <c r="U227" s="144" t="str">
        <f t="shared" si="6"/>
        <v/>
      </c>
      <c r="V227" s="144" t="str">
        <f t="shared" si="7"/>
        <v/>
      </c>
      <c r="W227" s="145" t="str">
        <f t="shared" si="8"/>
        <v/>
      </c>
      <c r="X227" s="144"/>
      <c r="Y227" s="144"/>
      <c r="Z227" s="144"/>
      <c r="AA227" s="144"/>
      <c r="AB227" s="145"/>
      <c r="AC227" s="144"/>
      <c r="AD227" s="144"/>
      <c r="AE227" s="144"/>
      <c r="AF227" s="144"/>
      <c r="AG227" s="145"/>
      <c r="AH227" s="144"/>
      <c r="AI227" s="144"/>
    </row>
    <row r="228" spans="1:35" x14ac:dyDescent="0.2">
      <c r="A228" s="135"/>
      <c r="B228" s="136"/>
      <c r="C228" s="137"/>
      <c r="D228" s="138"/>
      <c r="E228" s="139"/>
      <c r="F228" s="138"/>
      <c r="G228" s="140"/>
      <c r="H228" s="138"/>
      <c r="I228" s="138"/>
      <c r="J228" s="140"/>
      <c r="K228" s="139"/>
      <c r="L228" s="139"/>
      <c r="M228" s="139"/>
      <c r="N228" s="139"/>
      <c r="O228" s="140"/>
      <c r="P228" s="140"/>
      <c r="Q228" s="146"/>
      <c r="R228" s="146"/>
      <c r="S228" s="143"/>
      <c r="T228" s="134"/>
      <c r="U228" s="144" t="str">
        <f t="shared" si="6"/>
        <v/>
      </c>
      <c r="V228" s="144" t="str">
        <f t="shared" si="7"/>
        <v/>
      </c>
      <c r="W228" s="145" t="str">
        <f t="shared" si="8"/>
        <v/>
      </c>
      <c r="X228" s="144"/>
      <c r="Y228" s="144"/>
      <c r="Z228" s="144"/>
      <c r="AA228" s="144"/>
      <c r="AB228" s="145"/>
      <c r="AC228" s="144"/>
      <c r="AD228" s="144"/>
      <c r="AE228" s="144"/>
      <c r="AF228" s="144"/>
      <c r="AG228" s="145"/>
      <c r="AH228" s="144"/>
      <c r="AI228" s="144"/>
    </row>
    <row r="229" spans="1:35" x14ac:dyDescent="0.2">
      <c r="A229" s="135"/>
      <c r="B229" s="136"/>
      <c r="C229" s="137"/>
      <c r="D229" s="138"/>
      <c r="E229" s="139"/>
      <c r="F229" s="138"/>
      <c r="G229" s="140"/>
      <c r="H229" s="138"/>
      <c r="I229" s="138"/>
      <c r="J229" s="140"/>
      <c r="K229" s="139"/>
      <c r="L229" s="139"/>
      <c r="M229" s="139"/>
      <c r="N229" s="139"/>
      <c r="O229" s="140"/>
      <c r="P229" s="140"/>
      <c r="Q229" s="146"/>
      <c r="R229" s="146"/>
      <c r="S229" s="143"/>
      <c r="T229" s="134"/>
      <c r="U229" s="144" t="str">
        <f t="shared" si="6"/>
        <v/>
      </c>
      <c r="V229" s="144" t="str">
        <f t="shared" si="7"/>
        <v/>
      </c>
      <c r="W229" s="145" t="str">
        <f t="shared" si="8"/>
        <v/>
      </c>
      <c r="X229" s="144"/>
      <c r="Y229" s="144"/>
      <c r="Z229" s="144"/>
      <c r="AA229" s="144"/>
      <c r="AB229" s="145"/>
      <c r="AC229" s="144"/>
      <c r="AD229" s="144"/>
      <c r="AE229" s="144"/>
      <c r="AF229" s="144"/>
      <c r="AG229" s="145"/>
      <c r="AH229" s="144"/>
      <c r="AI229" s="144"/>
    </row>
    <row r="230" spans="1:35" x14ac:dyDescent="0.2">
      <c r="A230" s="135"/>
      <c r="B230" s="136"/>
      <c r="C230" s="137"/>
      <c r="D230" s="138"/>
      <c r="E230" s="139"/>
      <c r="F230" s="138"/>
      <c r="G230" s="140"/>
      <c r="H230" s="138"/>
      <c r="I230" s="138"/>
      <c r="J230" s="140"/>
      <c r="K230" s="139"/>
      <c r="L230" s="139"/>
      <c r="M230" s="139"/>
      <c r="N230" s="139"/>
      <c r="O230" s="140"/>
      <c r="P230" s="140"/>
      <c r="Q230" s="146"/>
      <c r="R230" s="146"/>
      <c r="S230" s="143"/>
      <c r="T230" s="134"/>
      <c r="U230" s="144" t="str">
        <f t="shared" si="6"/>
        <v/>
      </c>
      <c r="V230" s="144" t="str">
        <f t="shared" si="7"/>
        <v/>
      </c>
      <c r="W230" s="145" t="str">
        <f t="shared" si="8"/>
        <v/>
      </c>
      <c r="X230" s="144"/>
      <c r="Y230" s="144"/>
      <c r="Z230" s="144"/>
      <c r="AA230" s="144"/>
      <c r="AB230" s="145"/>
      <c r="AC230" s="144"/>
      <c r="AD230" s="144"/>
      <c r="AE230" s="144"/>
      <c r="AF230" s="144"/>
      <c r="AG230" s="145"/>
      <c r="AH230" s="144"/>
      <c r="AI230" s="144"/>
    </row>
    <row r="231" spans="1:35" x14ac:dyDescent="0.2">
      <c r="A231" s="135"/>
      <c r="B231" s="136"/>
      <c r="C231" s="137"/>
      <c r="D231" s="138"/>
      <c r="E231" s="139"/>
      <c r="F231" s="138"/>
      <c r="G231" s="140"/>
      <c r="H231" s="138"/>
      <c r="I231" s="138"/>
      <c r="J231" s="140"/>
      <c r="K231" s="139"/>
      <c r="L231" s="139"/>
      <c r="M231" s="139"/>
      <c r="N231" s="139"/>
      <c r="O231" s="140"/>
      <c r="P231" s="140"/>
      <c r="Q231" s="146"/>
      <c r="R231" s="146"/>
      <c r="S231" s="143"/>
      <c r="T231" s="134"/>
      <c r="U231" s="144" t="str">
        <f t="shared" si="6"/>
        <v/>
      </c>
      <c r="V231" s="144" t="str">
        <f t="shared" si="7"/>
        <v/>
      </c>
      <c r="W231" s="145" t="str">
        <f t="shared" si="8"/>
        <v/>
      </c>
      <c r="X231" s="144"/>
      <c r="Y231" s="144"/>
      <c r="Z231" s="144"/>
      <c r="AA231" s="144"/>
      <c r="AB231" s="145"/>
      <c r="AC231" s="144"/>
      <c r="AD231" s="144"/>
      <c r="AE231" s="144"/>
      <c r="AF231" s="144"/>
      <c r="AG231" s="145"/>
      <c r="AH231" s="144"/>
      <c r="AI231" s="144"/>
    </row>
    <row r="232" spans="1:35" x14ac:dyDescent="0.2">
      <c r="A232" s="135"/>
      <c r="B232" s="136"/>
      <c r="C232" s="137"/>
      <c r="D232" s="138"/>
      <c r="E232" s="139"/>
      <c r="F232" s="138"/>
      <c r="G232" s="140"/>
      <c r="H232" s="138"/>
      <c r="I232" s="138"/>
      <c r="J232" s="140"/>
      <c r="K232" s="139"/>
      <c r="L232" s="139"/>
      <c r="M232" s="139"/>
      <c r="N232" s="139"/>
      <c r="O232" s="140"/>
      <c r="P232" s="140"/>
      <c r="Q232" s="146"/>
      <c r="R232" s="146"/>
      <c r="S232" s="143"/>
      <c r="T232" s="134"/>
      <c r="U232" s="144" t="str">
        <f t="shared" si="6"/>
        <v/>
      </c>
      <c r="V232" s="144" t="str">
        <f t="shared" si="7"/>
        <v/>
      </c>
      <c r="W232" s="145" t="str">
        <f t="shared" si="8"/>
        <v/>
      </c>
      <c r="X232" s="144"/>
      <c r="Y232" s="144"/>
      <c r="Z232" s="144"/>
      <c r="AA232" s="144"/>
      <c r="AB232" s="145"/>
      <c r="AC232" s="144"/>
      <c r="AD232" s="144"/>
      <c r="AE232" s="144"/>
      <c r="AF232" s="144"/>
      <c r="AG232" s="145"/>
      <c r="AH232" s="144"/>
      <c r="AI232" s="144"/>
    </row>
    <row r="233" spans="1:35" x14ac:dyDescent="0.2">
      <c r="A233" s="135"/>
      <c r="B233" s="136"/>
      <c r="C233" s="137"/>
      <c r="D233" s="138"/>
      <c r="E233" s="139"/>
      <c r="F233" s="138"/>
      <c r="G233" s="140"/>
      <c r="H233" s="138"/>
      <c r="I233" s="138"/>
      <c r="J233" s="140"/>
      <c r="K233" s="139"/>
      <c r="L233" s="139"/>
      <c r="M233" s="139"/>
      <c r="N233" s="139"/>
      <c r="O233" s="140"/>
      <c r="P233" s="140"/>
      <c r="Q233" s="146"/>
      <c r="R233" s="146"/>
      <c r="S233" s="143"/>
      <c r="T233" s="134"/>
      <c r="U233" s="144" t="str">
        <f t="shared" si="6"/>
        <v/>
      </c>
      <c r="V233" s="144" t="str">
        <f t="shared" si="7"/>
        <v/>
      </c>
      <c r="W233" s="145" t="str">
        <f t="shared" si="8"/>
        <v/>
      </c>
      <c r="X233" s="144"/>
      <c r="Y233" s="144"/>
      <c r="Z233" s="144"/>
      <c r="AA233" s="144"/>
      <c r="AB233" s="145"/>
      <c r="AC233" s="144"/>
      <c r="AD233" s="144"/>
      <c r="AE233" s="144"/>
      <c r="AF233" s="144"/>
      <c r="AG233" s="145"/>
      <c r="AH233" s="144"/>
      <c r="AI233" s="144"/>
    </row>
    <row r="234" spans="1:35" x14ac:dyDescent="0.2">
      <c r="A234" s="135"/>
      <c r="B234" s="136"/>
      <c r="C234" s="137"/>
      <c r="D234" s="138"/>
      <c r="E234" s="139"/>
      <c r="F234" s="138"/>
      <c r="G234" s="140"/>
      <c r="H234" s="138"/>
      <c r="I234" s="138"/>
      <c r="J234" s="140"/>
      <c r="K234" s="139"/>
      <c r="L234" s="139"/>
      <c r="M234" s="139"/>
      <c r="N234" s="139"/>
      <c r="O234" s="140"/>
      <c r="P234" s="140"/>
      <c r="Q234" s="146"/>
      <c r="R234" s="146"/>
      <c r="S234" s="143"/>
      <c r="T234" s="134"/>
      <c r="U234" s="144" t="str">
        <f t="shared" si="6"/>
        <v/>
      </c>
      <c r="V234" s="144" t="str">
        <f t="shared" si="7"/>
        <v/>
      </c>
      <c r="W234" s="145" t="str">
        <f t="shared" si="8"/>
        <v/>
      </c>
      <c r="X234" s="144"/>
      <c r="Y234" s="144"/>
      <c r="Z234" s="144"/>
      <c r="AA234" s="144"/>
      <c r="AB234" s="145"/>
      <c r="AC234" s="144"/>
      <c r="AD234" s="144"/>
      <c r="AE234" s="144"/>
      <c r="AF234" s="144"/>
      <c r="AG234" s="145"/>
      <c r="AH234" s="144"/>
      <c r="AI234" s="144"/>
    </row>
    <row r="235" spans="1:35" x14ac:dyDescent="0.2">
      <c r="A235" s="135"/>
      <c r="B235" s="136"/>
      <c r="C235" s="137"/>
      <c r="D235" s="138"/>
      <c r="E235" s="139"/>
      <c r="F235" s="138"/>
      <c r="G235" s="140"/>
      <c r="H235" s="138"/>
      <c r="I235" s="138"/>
      <c r="J235" s="140"/>
      <c r="K235" s="139"/>
      <c r="L235" s="139"/>
      <c r="M235" s="139"/>
      <c r="N235" s="139"/>
      <c r="O235" s="140"/>
      <c r="P235" s="140"/>
      <c r="Q235" s="146"/>
      <c r="R235" s="146"/>
      <c r="S235" s="143"/>
      <c r="T235" s="134"/>
      <c r="U235" s="144" t="str">
        <f t="shared" si="6"/>
        <v/>
      </c>
      <c r="V235" s="144" t="str">
        <f t="shared" si="7"/>
        <v/>
      </c>
      <c r="W235" s="145" t="str">
        <f t="shared" si="8"/>
        <v/>
      </c>
      <c r="X235" s="144"/>
      <c r="Y235" s="144"/>
      <c r="Z235" s="144"/>
      <c r="AA235" s="144"/>
      <c r="AB235" s="145"/>
      <c r="AC235" s="144"/>
      <c r="AD235" s="144"/>
      <c r="AE235" s="144"/>
      <c r="AF235" s="144"/>
      <c r="AG235" s="145"/>
      <c r="AH235" s="144"/>
      <c r="AI235" s="144"/>
    </row>
    <row r="236" spans="1:35" x14ac:dyDescent="0.2">
      <c r="A236" s="135"/>
      <c r="B236" s="136"/>
      <c r="C236" s="137"/>
      <c r="D236" s="138"/>
      <c r="E236" s="139"/>
      <c r="F236" s="138"/>
      <c r="G236" s="140"/>
      <c r="H236" s="138"/>
      <c r="I236" s="138"/>
      <c r="J236" s="140"/>
      <c r="K236" s="139"/>
      <c r="L236" s="139"/>
      <c r="M236" s="139"/>
      <c r="N236" s="139"/>
      <c r="O236" s="140"/>
      <c r="P236" s="140"/>
      <c r="Q236" s="146"/>
      <c r="R236" s="146"/>
      <c r="S236" s="143"/>
      <c r="T236" s="134"/>
      <c r="U236" s="144" t="str">
        <f t="shared" si="6"/>
        <v/>
      </c>
      <c r="V236" s="144" t="str">
        <f t="shared" si="7"/>
        <v/>
      </c>
      <c r="W236" s="145" t="str">
        <f t="shared" si="8"/>
        <v/>
      </c>
      <c r="X236" s="144"/>
      <c r="Y236" s="144"/>
      <c r="Z236" s="144"/>
      <c r="AA236" s="144"/>
      <c r="AB236" s="145"/>
      <c r="AC236" s="144"/>
      <c r="AD236" s="144"/>
      <c r="AE236" s="144"/>
      <c r="AF236" s="144"/>
      <c r="AG236" s="145"/>
      <c r="AH236" s="144"/>
      <c r="AI236" s="144"/>
    </row>
    <row r="237" spans="1:35" x14ac:dyDescent="0.2">
      <c r="A237" s="135"/>
      <c r="B237" s="136"/>
      <c r="C237" s="137"/>
      <c r="D237" s="138"/>
      <c r="E237" s="139"/>
      <c r="F237" s="138"/>
      <c r="G237" s="140"/>
      <c r="H237" s="138"/>
      <c r="I237" s="138"/>
      <c r="J237" s="140"/>
      <c r="K237" s="139"/>
      <c r="L237" s="139"/>
      <c r="M237" s="139"/>
      <c r="N237" s="139"/>
      <c r="O237" s="140"/>
      <c r="P237" s="140"/>
      <c r="Q237" s="146"/>
      <c r="R237" s="146"/>
      <c r="S237" s="143"/>
      <c r="T237" s="134"/>
      <c r="U237" s="144" t="str">
        <f t="shared" si="6"/>
        <v/>
      </c>
      <c r="V237" s="144" t="str">
        <f t="shared" si="7"/>
        <v/>
      </c>
      <c r="W237" s="145" t="str">
        <f t="shared" si="8"/>
        <v/>
      </c>
      <c r="X237" s="144"/>
      <c r="Y237" s="144"/>
      <c r="Z237" s="144"/>
      <c r="AA237" s="144"/>
      <c r="AB237" s="145"/>
      <c r="AC237" s="144"/>
      <c r="AD237" s="144"/>
      <c r="AE237" s="144"/>
      <c r="AF237" s="144"/>
      <c r="AG237" s="145"/>
      <c r="AH237" s="144"/>
      <c r="AI237" s="144"/>
    </row>
    <row r="238" spans="1:35" x14ac:dyDescent="0.2">
      <c r="A238" s="135"/>
      <c r="B238" s="136"/>
      <c r="C238" s="137"/>
      <c r="D238" s="138"/>
      <c r="E238" s="139"/>
      <c r="F238" s="138"/>
      <c r="G238" s="140"/>
      <c r="H238" s="138"/>
      <c r="I238" s="138"/>
      <c r="J238" s="140"/>
      <c r="K238" s="139"/>
      <c r="L238" s="139"/>
      <c r="M238" s="139"/>
      <c r="N238" s="139"/>
      <c r="O238" s="140"/>
      <c r="P238" s="140"/>
      <c r="Q238" s="146"/>
      <c r="R238" s="146"/>
      <c r="S238" s="143"/>
      <c r="T238" s="134"/>
      <c r="U238" s="144" t="str">
        <f t="shared" si="6"/>
        <v/>
      </c>
      <c r="V238" s="144" t="str">
        <f t="shared" si="7"/>
        <v/>
      </c>
      <c r="W238" s="145" t="str">
        <f t="shared" si="8"/>
        <v/>
      </c>
      <c r="X238" s="144"/>
      <c r="Y238" s="144"/>
      <c r="Z238" s="144"/>
      <c r="AA238" s="144"/>
      <c r="AB238" s="145"/>
      <c r="AC238" s="144"/>
      <c r="AD238" s="144"/>
      <c r="AE238" s="144"/>
      <c r="AF238" s="144"/>
      <c r="AG238" s="145"/>
      <c r="AH238" s="144"/>
      <c r="AI238" s="144"/>
    </row>
    <row r="239" spans="1:35" x14ac:dyDescent="0.2">
      <c r="A239" s="135"/>
      <c r="B239" s="136"/>
      <c r="C239" s="137"/>
      <c r="D239" s="138"/>
      <c r="E239" s="139"/>
      <c r="F239" s="138"/>
      <c r="G239" s="140"/>
      <c r="H239" s="138"/>
      <c r="I239" s="138"/>
      <c r="J239" s="140"/>
      <c r="K239" s="139"/>
      <c r="L239" s="139"/>
      <c r="M239" s="139"/>
      <c r="N239" s="139"/>
      <c r="O239" s="140"/>
      <c r="P239" s="140"/>
      <c r="Q239" s="146"/>
      <c r="R239" s="146"/>
      <c r="S239" s="143"/>
      <c r="T239" s="134"/>
      <c r="U239" s="144" t="str">
        <f t="shared" si="6"/>
        <v/>
      </c>
      <c r="V239" s="144" t="str">
        <f t="shared" si="7"/>
        <v/>
      </c>
      <c r="W239" s="145" t="str">
        <f t="shared" si="8"/>
        <v/>
      </c>
      <c r="X239" s="144"/>
      <c r="Y239" s="144"/>
      <c r="Z239" s="144"/>
      <c r="AA239" s="144"/>
      <c r="AB239" s="145"/>
      <c r="AC239" s="144"/>
      <c r="AD239" s="144"/>
      <c r="AE239" s="144"/>
      <c r="AF239" s="144"/>
      <c r="AG239" s="145"/>
      <c r="AH239" s="144"/>
      <c r="AI239" s="144"/>
    </row>
    <row r="240" spans="1:35" x14ac:dyDescent="0.2">
      <c r="A240" s="135"/>
      <c r="B240" s="136"/>
      <c r="C240" s="137"/>
      <c r="D240" s="138"/>
      <c r="E240" s="139"/>
      <c r="F240" s="138"/>
      <c r="G240" s="140"/>
      <c r="H240" s="138"/>
      <c r="I240" s="138"/>
      <c r="J240" s="140"/>
      <c r="K240" s="139"/>
      <c r="L240" s="139"/>
      <c r="M240" s="139"/>
      <c r="N240" s="139"/>
      <c r="O240" s="140"/>
      <c r="P240" s="140"/>
      <c r="Q240" s="146"/>
      <c r="R240" s="146"/>
      <c r="S240" s="143"/>
      <c r="T240" s="134"/>
      <c r="U240" s="144" t="str">
        <f t="shared" si="6"/>
        <v/>
      </c>
      <c r="V240" s="144" t="str">
        <f t="shared" si="7"/>
        <v/>
      </c>
      <c r="W240" s="145" t="str">
        <f t="shared" si="8"/>
        <v/>
      </c>
      <c r="X240" s="144"/>
      <c r="Y240" s="144"/>
      <c r="Z240" s="144"/>
      <c r="AA240" s="144"/>
      <c r="AB240" s="145"/>
      <c r="AC240" s="144"/>
      <c r="AD240" s="144"/>
      <c r="AE240" s="144"/>
      <c r="AF240" s="144"/>
      <c r="AG240" s="145"/>
      <c r="AH240" s="144"/>
      <c r="AI240" s="144"/>
    </row>
    <row r="241" spans="1:35" x14ac:dyDescent="0.2">
      <c r="A241" s="135"/>
      <c r="B241" s="136"/>
      <c r="C241" s="137"/>
      <c r="D241" s="138"/>
      <c r="E241" s="139"/>
      <c r="F241" s="138"/>
      <c r="G241" s="140"/>
      <c r="H241" s="138"/>
      <c r="I241" s="138"/>
      <c r="J241" s="140"/>
      <c r="K241" s="139"/>
      <c r="L241" s="139"/>
      <c r="M241" s="139"/>
      <c r="N241" s="139"/>
      <c r="O241" s="140"/>
      <c r="P241" s="140"/>
      <c r="Q241" s="146"/>
      <c r="R241" s="146"/>
      <c r="S241" s="143"/>
      <c r="T241" s="134"/>
      <c r="U241" s="144" t="str">
        <f t="shared" si="6"/>
        <v/>
      </c>
      <c r="V241" s="144" t="str">
        <f t="shared" si="7"/>
        <v/>
      </c>
      <c r="W241" s="145" t="str">
        <f t="shared" si="8"/>
        <v/>
      </c>
      <c r="X241" s="144"/>
      <c r="Y241" s="144"/>
      <c r="Z241" s="144"/>
      <c r="AA241" s="144"/>
      <c r="AB241" s="145"/>
      <c r="AC241" s="144"/>
      <c r="AD241" s="144"/>
      <c r="AE241" s="144"/>
      <c r="AF241" s="144"/>
      <c r="AG241" s="145"/>
      <c r="AH241" s="144"/>
      <c r="AI241" s="144"/>
    </row>
    <row r="242" spans="1:35" x14ac:dyDescent="0.2">
      <c r="A242" s="135"/>
      <c r="B242" s="136"/>
      <c r="C242" s="137"/>
      <c r="D242" s="138"/>
      <c r="E242" s="139"/>
      <c r="F242" s="138"/>
      <c r="G242" s="140"/>
      <c r="H242" s="138"/>
      <c r="I242" s="138"/>
      <c r="J242" s="140"/>
      <c r="K242" s="139"/>
      <c r="L242" s="139"/>
      <c r="M242" s="139"/>
      <c r="N242" s="139"/>
      <c r="O242" s="140"/>
      <c r="P242" s="140"/>
      <c r="Q242" s="146"/>
      <c r="R242" s="146"/>
      <c r="S242" s="143"/>
      <c r="T242" s="134"/>
      <c r="U242" s="144" t="str">
        <f t="shared" si="6"/>
        <v/>
      </c>
      <c r="V242" s="144" t="str">
        <f t="shared" si="7"/>
        <v/>
      </c>
      <c r="W242" s="145" t="str">
        <f t="shared" si="8"/>
        <v/>
      </c>
      <c r="X242" s="144"/>
      <c r="Y242" s="144"/>
      <c r="Z242" s="144"/>
      <c r="AA242" s="144"/>
      <c r="AB242" s="145"/>
      <c r="AC242" s="144"/>
      <c r="AD242" s="144"/>
      <c r="AE242" s="144"/>
      <c r="AF242" s="144"/>
      <c r="AG242" s="145"/>
      <c r="AH242" s="144"/>
      <c r="AI242" s="144"/>
    </row>
    <row r="243" spans="1:35" x14ac:dyDescent="0.2">
      <c r="A243" s="135"/>
      <c r="B243" s="136"/>
      <c r="C243" s="137"/>
      <c r="D243" s="138"/>
      <c r="E243" s="139"/>
      <c r="F243" s="138"/>
      <c r="G243" s="140"/>
      <c r="H243" s="138"/>
      <c r="I243" s="138"/>
      <c r="J243" s="140"/>
      <c r="K243" s="139"/>
      <c r="L243" s="139"/>
      <c r="M243" s="139"/>
      <c r="N243" s="139"/>
      <c r="O243" s="140"/>
      <c r="P243" s="140"/>
      <c r="Q243" s="146"/>
      <c r="R243" s="146"/>
      <c r="S243" s="143"/>
      <c r="T243" s="134"/>
      <c r="U243" s="144" t="str">
        <f t="shared" si="6"/>
        <v/>
      </c>
      <c r="V243" s="144" t="str">
        <f t="shared" si="7"/>
        <v/>
      </c>
      <c r="W243" s="145" t="str">
        <f t="shared" si="8"/>
        <v/>
      </c>
      <c r="X243" s="144"/>
      <c r="Y243" s="144"/>
      <c r="Z243" s="144"/>
      <c r="AA243" s="144"/>
      <c r="AB243" s="145"/>
      <c r="AC243" s="144"/>
      <c r="AD243" s="144"/>
      <c r="AE243" s="144"/>
      <c r="AF243" s="144"/>
      <c r="AG243" s="145"/>
      <c r="AH243" s="144"/>
      <c r="AI243" s="144"/>
    </row>
    <row r="244" spans="1:35" x14ac:dyDescent="0.2">
      <c r="A244" s="135"/>
      <c r="B244" s="136"/>
      <c r="C244" s="137"/>
      <c r="D244" s="138"/>
      <c r="E244" s="139"/>
      <c r="F244" s="138"/>
      <c r="G244" s="140"/>
      <c r="H244" s="138"/>
      <c r="I244" s="138"/>
      <c r="J244" s="140"/>
      <c r="K244" s="139"/>
      <c r="L244" s="139"/>
      <c r="M244" s="139"/>
      <c r="N244" s="139"/>
      <c r="O244" s="140"/>
      <c r="P244" s="140"/>
      <c r="Q244" s="146"/>
      <c r="R244" s="146"/>
      <c r="S244" s="143"/>
      <c r="T244" s="134"/>
      <c r="U244" s="144" t="str">
        <f t="shared" si="6"/>
        <v/>
      </c>
      <c r="V244" s="144" t="str">
        <f t="shared" si="7"/>
        <v/>
      </c>
      <c r="W244" s="145" t="str">
        <f t="shared" si="8"/>
        <v/>
      </c>
      <c r="X244" s="144"/>
      <c r="Y244" s="144"/>
      <c r="Z244" s="144"/>
      <c r="AA244" s="144"/>
      <c r="AB244" s="145"/>
      <c r="AC244" s="144"/>
      <c r="AD244" s="144"/>
      <c r="AE244" s="144"/>
      <c r="AF244" s="144"/>
      <c r="AG244" s="145"/>
      <c r="AH244" s="144"/>
      <c r="AI244" s="144"/>
    </row>
    <row r="245" spans="1:35" x14ac:dyDescent="0.2">
      <c r="A245" s="135"/>
      <c r="B245" s="136"/>
      <c r="C245" s="137"/>
      <c r="D245" s="138"/>
      <c r="E245" s="139"/>
      <c r="F245" s="138"/>
      <c r="G245" s="140"/>
      <c r="H245" s="138"/>
      <c r="I245" s="138"/>
      <c r="J245" s="140"/>
      <c r="K245" s="139"/>
      <c r="L245" s="139"/>
      <c r="M245" s="139"/>
      <c r="N245" s="139"/>
      <c r="O245" s="140"/>
      <c r="P245" s="140"/>
      <c r="Q245" s="146"/>
      <c r="R245" s="146"/>
      <c r="S245" s="143"/>
      <c r="T245" s="134"/>
      <c r="U245" s="144" t="str">
        <f t="shared" si="6"/>
        <v/>
      </c>
      <c r="V245" s="144" t="str">
        <f t="shared" si="7"/>
        <v/>
      </c>
      <c r="W245" s="145" t="str">
        <f t="shared" si="8"/>
        <v/>
      </c>
      <c r="X245" s="144"/>
      <c r="Y245" s="144"/>
      <c r="Z245" s="144"/>
      <c r="AA245" s="144"/>
      <c r="AB245" s="145"/>
      <c r="AC245" s="144"/>
      <c r="AD245" s="144"/>
      <c r="AE245" s="144"/>
      <c r="AF245" s="144"/>
      <c r="AG245" s="145"/>
      <c r="AH245" s="144"/>
      <c r="AI245" s="144"/>
    </row>
    <row r="246" spans="1:35" x14ac:dyDescent="0.2">
      <c r="A246" s="135"/>
      <c r="B246" s="136"/>
      <c r="C246" s="137"/>
      <c r="D246" s="138"/>
      <c r="E246" s="139"/>
      <c r="F246" s="138"/>
      <c r="G246" s="140"/>
      <c r="H246" s="138"/>
      <c r="I246" s="138"/>
      <c r="J246" s="140"/>
      <c r="K246" s="139"/>
      <c r="L246" s="139"/>
      <c r="M246" s="139"/>
      <c r="N246" s="139"/>
      <c r="O246" s="140"/>
      <c r="P246" s="140"/>
      <c r="Q246" s="146"/>
      <c r="R246" s="146"/>
      <c r="S246" s="143"/>
      <c r="T246" s="134"/>
      <c r="U246" s="144" t="str">
        <f t="shared" si="6"/>
        <v/>
      </c>
      <c r="V246" s="144" t="str">
        <f t="shared" si="7"/>
        <v/>
      </c>
      <c r="W246" s="145" t="str">
        <f t="shared" si="8"/>
        <v/>
      </c>
      <c r="X246" s="144"/>
      <c r="Y246" s="144"/>
      <c r="Z246" s="144"/>
      <c r="AA246" s="144"/>
      <c r="AB246" s="145"/>
      <c r="AC246" s="144"/>
      <c r="AD246" s="144"/>
      <c r="AE246" s="144"/>
      <c r="AF246" s="144"/>
      <c r="AG246" s="145"/>
      <c r="AH246" s="144"/>
      <c r="AI246" s="144"/>
    </row>
    <row r="247" spans="1:35" x14ac:dyDescent="0.2">
      <c r="A247" s="135"/>
      <c r="B247" s="136"/>
      <c r="C247" s="137"/>
      <c r="D247" s="138"/>
      <c r="E247" s="139"/>
      <c r="F247" s="138"/>
      <c r="G247" s="140"/>
      <c r="H247" s="138"/>
      <c r="I247" s="138"/>
      <c r="J247" s="140"/>
      <c r="K247" s="139"/>
      <c r="L247" s="139"/>
      <c r="M247" s="139"/>
      <c r="N247" s="139"/>
      <c r="O247" s="140"/>
      <c r="P247" s="140"/>
      <c r="Q247" s="146"/>
      <c r="R247" s="146"/>
      <c r="S247" s="143"/>
      <c r="T247" s="134"/>
      <c r="U247" s="144" t="str">
        <f t="shared" si="6"/>
        <v/>
      </c>
      <c r="V247" s="144" t="str">
        <f t="shared" si="7"/>
        <v/>
      </c>
      <c r="W247" s="145" t="str">
        <f t="shared" si="8"/>
        <v/>
      </c>
      <c r="X247" s="144"/>
      <c r="Y247" s="144"/>
      <c r="Z247" s="144"/>
      <c r="AA247" s="144"/>
      <c r="AB247" s="145"/>
      <c r="AC247" s="144"/>
      <c r="AD247" s="144"/>
      <c r="AE247" s="144"/>
      <c r="AF247" s="144"/>
      <c r="AG247" s="145"/>
      <c r="AH247" s="144"/>
      <c r="AI247" s="144"/>
    </row>
    <row r="248" spans="1:35" x14ac:dyDescent="0.2">
      <c r="A248" s="135"/>
      <c r="B248" s="136"/>
      <c r="C248" s="137"/>
      <c r="D248" s="138"/>
      <c r="E248" s="139"/>
      <c r="F248" s="138"/>
      <c r="G248" s="140"/>
      <c r="H248" s="138"/>
      <c r="I248" s="138"/>
      <c r="J248" s="140"/>
      <c r="K248" s="139"/>
      <c r="L248" s="139"/>
      <c r="M248" s="139"/>
      <c r="N248" s="139"/>
      <c r="O248" s="140"/>
      <c r="P248" s="140"/>
      <c r="Q248" s="146"/>
      <c r="R248" s="146"/>
      <c r="S248" s="143"/>
      <c r="T248" s="134"/>
      <c r="U248" s="144" t="str">
        <f t="shared" ref="U248:U311" si="9">IF(K248, K248,"")</f>
        <v/>
      </c>
      <c r="V248" s="144" t="str">
        <f t="shared" ref="V248:V311" si="10">IF(M248, M248,"")</f>
        <v/>
      </c>
      <c r="W248" s="145" t="str">
        <f t="shared" ref="W248:W311" si="11">IF(O248, O248,"")</f>
        <v/>
      </c>
      <c r="X248" s="144"/>
      <c r="Y248" s="144"/>
      <c r="Z248" s="144"/>
      <c r="AA248" s="144"/>
      <c r="AB248" s="145"/>
      <c r="AC248" s="144"/>
      <c r="AD248" s="144"/>
      <c r="AE248" s="144"/>
      <c r="AF248" s="144"/>
      <c r="AG248" s="145"/>
      <c r="AH248" s="144"/>
      <c r="AI248" s="144"/>
    </row>
    <row r="249" spans="1:35" x14ac:dyDescent="0.2">
      <c r="A249" s="135"/>
      <c r="B249" s="136"/>
      <c r="C249" s="137"/>
      <c r="D249" s="138"/>
      <c r="E249" s="139"/>
      <c r="F249" s="138"/>
      <c r="G249" s="140"/>
      <c r="H249" s="138"/>
      <c r="I249" s="138"/>
      <c r="J249" s="140"/>
      <c r="K249" s="139"/>
      <c r="L249" s="139"/>
      <c r="M249" s="139"/>
      <c r="N249" s="139"/>
      <c r="O249" s="140"/>
      <c r="P249" s="140"/>
      <c r="Q249" s="146"/>
      <c r="R249" s="146"/>
      <c r="S249" s="143"/>
      <c r="T249" s="134"/>
      <c r="U249" s="144" t="str">
        <f t="shared" si="9"/>
        <v/>
      </c>
      <c r="V249" s="144" t="str">
        <f t="shared" si="10"/>
        <v/>
      </c>
      <c r="W249" s="145" t="str">
        <f t="shared" si="11"/>
        <v/>
      </c>
      <c r="X249" s="144"/>
      <c r="Y249" s="144"/>
      <c r="Z249" s="144"/>
      <c r="AA249" s="144"/>
      <c r="AB249" s="145"/>
      <c r="AC249" s="144"/>
      <c r="AD249" s="144"/>
      <c r="AE249" s="144"/>
      <c r="AF249" s="144"/>
      <c r="AG249" s="145"/>
      <c r="AH249" s="144"/>
      <c r="AI249" s="144"/>
    </row>
    <row r="250" spans="1:35" x14ac:dyDescent="0.2">
      <c r="A250" s="135"/>
      <c r="B250" s="136"/>
      <c r="C250" s="137"/>
      <c r="D250" s="138"/>
      <c r="E250" s="139"/>
      <c r="F250" s="138"/>
      <c r="G250" s="140"/>
      <c r="H250" s="138"/>
      <c r="I250" s="138"/>
      <c r="J250" s="140"/>
      <c r="K250" s="139"/>
      <c r="L250" s="139"/>
      <c r="M250" s="139"/>
      <c r="N250" s="139"/>
      <c r="O250" s="140"/>
      <c r="P250" s="140"/>
      <c r="Q250" s="146"/>
      <c r="R250" s="146"/>
      <c r="S250" s="143"/>
      <c r="T250" s="134"/>
      <c r="U250" s="144" t="str">
        <f t="shared" si="9"/>
        <v/>
      </c>
      <c r="V250" s="144" t="str">
        <f t="shared" si="10"/>
        <v/>
      </c>
      <c r="W250" s="145" t="str">
        <f t="shared" si="11"/>
        <v/>
      </c>
      <c r="X250" s="144"/>
      <c r="Y250" s="144"/>
      <c r="Z250" s="144"/>
      <c r="AA250" s="144"/>
      <c r="AB250" s="145"/>
      <c r="AC250" s="144"/>
      <c r="AD250" s="144"/>
      <c r="AE250" s="144"/>
      <c r="AF250" s="144"/>
      <c r="AG250" s="145"/>
      <c r="AH250" s="144"/>
      <c r="AI250" s="144"/>
    </row>
    <row r="251" spans="1:35" x14ac:dyDescent="0.2">
      <c r="A251" s="135"/>
      <c r="B251" s="136"/>
      <c r="C251" s="137"/>
      <c r="D251" s="138"/>
      <c r="E251" s="139"/>
      <c r="F251" s="138"/>
      <c r="G251" s="140"/>
      <c r="H251" s="138"/>
      <c r="I251" s="138"/>
      <c r="J251" s="140"/>
      <c r="K251" s="139"/>
      <c r="L251" s="139"/>
      <c r="M251" s="139"/>
      <c r="N251" s="139"/>
      <c r="O251" s="140"/>
      <c r="P251" s="140"/>
      <c r="Q251" s="146"/>
      <c r="R251" s="146"/>
      <c r="S251" s="143"/>
      <c r="T251" s="134"/>
      <c r="U251" s="144" t="str">
        <f t="shared" si="9"/>
        <v/>
      </c>
      <c r="V251" s="144" t="str">
        <f t="shared" si="10"/>
        <v/>
      </c>
      <c r="W251" s="145" t="str">
        <f t="shared" si="11"/>
        <v/>
      </c>
      <c r="X251" s="144"/>
      <c r="Y251" s="144"/>
      <c r="Z251" s="144"/>
      <c r="AA251" s="144"/>
      <c r="AB251" s="145"/>
      <c r="AC251" s="144"/>
      <c r="AD251" s="144"/>
      <c r="AE251" s="144"/>
      <c r="AF251" s="144"/>
      <c r="AG251" s="145"/>
      <c r="AH251" s="144"/>
      <c r="AI251" s="144"/>
    </row>
    <row r="252" spans="1:35" x14ac:dyDescent="0.2">
      <c r="A252" s="135"/>
      <c r="B252" s="136"/>
      <c r="C252" s="137"/>
      <c r="D252" s="138"/>
      <c r="E252" s="139"/>
      <c r="F252" s="138"/>
      <c r="G252" s="140"/>
      <c r="H252" s="138"/>
      <c r="I252" s="138"/>
      <c r="J252" s="140"/>
      <c r="K252" s="139"/>
      <c r="L252" s="139"/>
      <c r="M252" s="139"/>
      <c r="N252" s="139"/>
      <c r="O252" s="140"/>
      <c r="P252" s="140"/>
      <c r="Q252" s="146"/>
      <c r="R252" s="146"/>
      <c r="S252" s="143"/>
      <c r="T252" s="134"/>
      <c r="U252" s="144" t="str">
        <f t="shared" si="9"/>
        <v/>
      </c>
      <c r="V252" s="144" t="str">
        <f t="shared" si="10"/>
        <v/>
      </c>
      <c r="W252" s="145" t="str">
        <f t="shared" si="11"/>
        <v/>
      </c>
      <c r="X252" s="144"/>
      <c r="Y252" s="144"/>
      <c r="Z252" s="144"/>
      <c r="AA252" s="144"/>
      <c r="AB252" s="145"/>
      <c r="AC252" s="144"/>
      <c r="AD252" s="144"/>
      <c r="AE252" s="144"/>
      <c r="AF252" s="144"/>
      <c r="AG252" s="145"/>
      <c r="AH252" s="144"/>
      <c r="AI252" s="144"/>
    </row>
    <row r="253" spans="1:35" x14ac:dyDescent="0.2">
      <c r="A253" s="135"/>
      <c r="B253" s="136"/>
      <c r="C253" s="137"/>
      <c r="D253" s="138"/>
      <c r="E253" s="139"/>
      <c r="F253" s="138"/>
      <c r="G253" s="140"/>
      <c r="H253" s="138"/>
      <c r="I253" s="138"/>
      <c r="J253" s="140"/>
      <c r="K253" s="139"/>
      <c r="L253" s="139"/>
      <c r="M253" s="139"/>
      <c r="N253" s="139"/>
      <c r="O253" s="140"/>
      <c r="P253" s="140"/>
      <c r="Q253" s="146"/>
      <c r="R253" s="146"/>
      <c r="S253" s="143"/>
      <c r="T253" s="134"/>
      <c r="U253" s="144" t="str">
        <f t="shared" si="9"/>
        <v/>
      </c>
      <c r="V253" s="144" t="str">
        <f t="shared" si="10"/>
        <v/>
      </c>
      <c r="W253" s="145" t="str">
        <f t="shared" si="11"/>
        <v/>
      </c>
      <c r="X253" s="144"/>
      <c r="Y253" s="144"/>
      <c r="Z253" s="144"/>
      <c r="AA253" s="144"/>
      <c r="AB253" s="145"/>
      <c r="AC253" s="144"/>
      <c r="AD253" s="144"/>
      <c r="AE253" s="144"/>
      <c r="AF253" s="144"/>
      <c r="AG253" s="145"/>
      <c r="AH253" s="144"/>
      <c r="AI253" s="144"/>
    </row>
    <row r="254" spans="1:35" x14ac:dyDescent="0.2">
      <c r="A254" s="135"/>
      <c r="B254" s="136"/>
      <c r="C254" s="137"/>
      <c r="D254" s="138"/>
      <c r="E254" s="139"/>
      <c r="F254" s="138"/>
      <c r="G254" s="140"/>
      <c r="H254" s="138"/>
      <c r="I254" s="138"/>
      <c r="J254" s="140"/>
      <c r="K254" s="139"/>
      <c r="L254" s="139"/>
      <c r="M254" s="139"/>
      <c r="N254" s="139"/>
      <c r="O254" s="140"/>
      <c r="P254" s="140"/>
      <c r="Q254" s="146"/>
      <c r="R254" s="146"/>
      <c r="S254" s="143"/>
      <c r="T254" s="134"/>
      <c r="U254" s="144" t="str">
        <f t="shared" si="9"/>
        <v/>
      </c>
      <c r="V254" s="144" t="str">
        <f t="shared" si="10"/>
        <v/>
      </c>
      <c r="W254" s="145" t="str">
        <f t="shared" si="11"/>
        <v/>
      </c>
      <c r="X254" s="144"/>
      <c r="Y254" s="144"/>
      <c r="Z254" s="144"/>
      <c r="AA254" s="144"/>
      <c r="AB254" s="145"/>
      <c r="AC254" s="144"/>
      <c r="AD254" s="144"/>
      <c r="AE254" s="144"/>
      <c r="AF254" s="144"/>
      <c r="AG254" s="145"/>
      <c r="AH254" s="144"/>
      <c r="AI254" s="144"/>
    </row>
    <row r="255" spans="1:35" x14ac:dyDescent="0.2">
      <c r="A255" s="135"/>
      <c r="B255" s="136"/>
      <c r="C255" s="137"/>
      <c r="D255" s="138"/>
      <c r="E255" s="139"/>
      <c r="F255" s="138"/>
      <c r="G255" s="140"/>
      <c r="H255" s="138"/>
      <c r="I255" s="138"/>
      <c r="J255" s="140"/>
      <c r="K255" s="139"/>
      <c r="L255" s="139"/>
      <c r="M255" s="139"/>
      <c r="N255" s="139"/>
      <c r="O255" s="140"/>
      <c r="P255" s="140"/>
      <c r="Q255" s="146"/>
      <c r="R255" s="146"/>
      <c r="S255" s="143"/>
      <c r="T255" s="134"/>
      <c r="U255" s="144" t="str">
        <f t="shared" si="9"/>
        <v/>
      </c>
      <c r="V255" s="144" t="str">
        <f t="shared" si="10"/>
        <v/>
      </c>
      <c r="W255" s="145" t="str">
        <f t="shared" si="11"/>
        <v/>
      </c>
      <c r="X255" s="144"/>
      <c r="Y255" s="144"/>
      <c r="Z255" s="144"/>
      <c r="AA255" s="144"/>
      <c r="AB255" s="145"/>
      <c r="AC255" s="144"/>
      <c r="AD255" s="144"/>
      <c r="AE255" s="144"/>
      <c r="AF255" s="144"/>
      <c r="AG255" s="145"/>
      <c r="AH255" s="144"/>
      <c r="AI255" s="144"/>
    </row>
    <row r="256" spans="1:35" x14ac:dyDescent="0.2">
      <c r="A256" s="135"/>
      <c r="B256" s="136"/>
      <c r="C256" s="137"/>
      <c r="D256" s="138"/>
      <c r="E256" s="139"/>
      <c r="F256" s="138"/>
      <c r="G256" s="140"/>
      <c r="H256" s="138"/>
      <c r="I256" s="138"/>
      <c r="J256" s="140"/>
      <c r="K256" s="139"/>
      <c r="L256" s="139"/>
      <c r="M256" s="139"/>
      <c r="N256" s="139"/>
      <c r="O256" s="140"/>
      <c r="P256" s="140"/>
      <c r="Q256" s="146"/>
      <c r="R256" s="146"/>
      <c r="S256" s="143"/>
      <c r="T256" s="134"/>
      <c r="U256" s="144" t="str">
        <f t="shared" si="9"/>
        <v/>
      </c>
      <c r="V256" s="144" t="str">
        <f t="shared" si="10"/>
        <v/>
      </c>
      <c r="W256" s="145" t="str">
        <f t="shared" si="11"/>
        <v/>
      </c>
      <c r="X256" s="144"/>
      <c r="Y256" s="144"/>
      <c r="Z256" s="144"/>
      <c r="AA256" s="144"/>
      <c r="AB256" s="145"/>
      <c r="AC256" s="144"/>
      <c r="AD256" s="144"/>
      <c r="AE256" s="144"/>
      <c r="AF256" s="144"/>
      <c r="AG256" s="145"/>
      <c r="AH256" s="144"/>
      <c r="AI256" s="144"/>
    </row>
    <row r="257" spans="1:35" x14ac:dyDescent="0.2">
      <c r="A257" s="135"/>
      <c r="B257" s="136"/>
      <c r="C257" s="137"/>
      <c r="D257" s="138"/>
      <c r="E257" s="139"/>
      <c r="F257" s="138"/>
      <c r="G257" s="140"/>
      <c r="H257" s="138"/>
      <c r="I257" s="138"/>
      <c r="J257" s="140"/>
      <c r="K257" s="139"/>
      <c r="L257" s="139"/>
      <c r="M257" s="139"/>
      <c r="N257" s="139"/>
      <c r="O257" s="140"/>
      <c r="P257" s="140"/>
      <c r="Q257" s="146"/>
      <c r="R257" s="146"/>
      <c r="S257" s="143"/>
      <c r="T257" s="134"/>
      <c r="U257" s="144" t="str">
        <f t="shared" si="9"/>
        <v/>
      </c>
      <c r="V257" s="144" t="str">
        <f t="shared" si="10"/>
        <v/>
      </c>
      <c r="W257" s="145" t="str">
        <f t="shared" si="11"/>
        <v/>
      </c>
      <c r="X257" s="144"/>
      <c r="Y257" s="144"/>
      <c r="Z257" s="144"/>
      <c r="AA257" s="144"/>
      <c r="AB257" s="145"/>
      <c r="AC257" s="144"/>
      <c r="AD257" s="144"/>
      <c r="AE257" s="144"/>
      <c r="AF257" s="144"/>
      <c r="AG257" s="145"/>
      <c r="AH257" s="144"/>
      <c r="AI257" s="144"/>
    </row>
    <row r="258" spans="1:35" x14ac:dyDescent="0.2">
      <c r="A258" s="135"/>
      <c r="B258" s="136"/>
      <c r="C258" s="137"/>
      <c r="D258" s="138"/>
      <c r="E258" s="139"/>
      <c r="F258" s="138"/>
      <c r="G258" s="140"/>
      <c r="H258" s="138"/>
      <c r="I258" s="138"/>
      <c r="J258" s="140"/>
      <c r="K258" s="139"/>
      <c r="L258" s="139"/>
      <c r="M258" s="139"/>
      <c r="N258" s="139"/>
      <c r="O258" s="140"/>
      <c r="P258" s="140"/>
      <c r="Q258" s="146"/>
      <c r="R258" s="146"/>
      <c r="S258" s="143"/>
      <c r="T258" s="134"/>
      <c r="U258" s="144" t="str">
        <f t="shared" si="9"/>
        <v/>
      </c>
      <c r="V258" s="144" t="str">
        <f t="shared" si="10"/>
        <v/>
      </c>
      <c r="W258" s="145" t="str">
        <f t="shared" si="11"/>
        <v/>
      </c>
      <c r="X258" s="144"/>
      <c r="Y258" s="144"/>
      <c r="Z258" s="144"/>
      <c r="AA258" s="144"/>
      <c r="AB258" s="145"/>
      <c r="AC258" s="144"/>
      <c r="AD258" s="144"/>
      <c r="AE258" s="144"/>
      <c r="AF258" s="144"/>
      <c r="AG258" s="145"/>
      <c r="AH258" s="144"/>
      <c r="AI258" s="144"/>
    </row>
    <row r="259" spans="1:35" x14ac:dyDescent="0.2">
      <c r="A259" s="135"/>
      <c r="B259" s="136"/>
      <c r="C259" s="137"/>
      <c r="D259" s="138"/>
      <c r="E259" s="139"/>
      <c r="F259" s="138"/>
      <c r="G259" s="140"/>
      <c r="H259" s="138"/>
      <c r="I259" s="138"/>
      <c r="J259" s="140"/>
      <c r="K259" s="139"/>
      <c r="L259" s="139"/>
      <c r="M259" s="139"/>
      <c r="N259" s="139"/>
      <c r="O259" s="140"/>
      <c r="P259" s="140"/>
      <c r="Q259" s="146"/>
      <c r="R259" s="146"/>
      <c r="S259" s="143"/>
      <c r="T259" s="134"/>
      <c r="U259" s="144" t="str">
        <f t="shared" si="9"/>
        <v/>
      </c>
      <c r="V259" s="144" t="str">
        <f t="shared" si="10"/>
        <v/>
      </c>
      <c r="W259" s="145" t="str">
        <f t="shared" si="11"/>
        <v/>
      </c>
      <c r="X259" s="144"/>
      <c r="Y259" s="144"/>
      <c r="Z259" s="144"/>
      <c r="AA259" s="144"/>
      <c r="AB259" s="145"/>
      <c r="AC259" s="144"/>
      <c r="AD259" s="144"/>
      <c r="AE259" s="144"/>
      <c r="AF259" s="144"/>
      <c r="AG259" s="145"/>
      <c r="AH259" s="144"/>
      <c r="AI259" s="144"/>
    </row>
    <row r="260" spans="1:35" x14ac:dyDescent="0.2">
      <c r="A260" s="135"/>
      <c r="B260" s="136"/>
      <c r="C260" s="137"/>
      <c r="D260" s="138"/>
      <c r="E260" s="139"/>
      <c r="F260" s="138"/>
      <c r="G260" s="140"/>
      <c r="H260" s="138"/>
      <c r="I260" s="138"/>
      <c r="J260" s="140"/>
      <c r="K260" s="139"/>
      <c r="L260" s="139"/>
      <c r="M260" s="139"/>
      <c r="N260" s="139"/>
      <c r="O260" s="140"/>
      <c r="P260" s="140"/>
      <c r="Q260" s="146"/>
      <c r="R260" s="146"/>
      <c r="S260" s="143"/>
      <c r="T260" s="134"/>
      <c r="U260" s="144" t="str">
        <f t="shared" si="9"/>
        <v/>
      </c>
      <c r="V260" s="144" t="str">
        <f t="shared" si="10"/>
        <v/>
      </c>
      <c r="W260" s="145" t="str">
        <f t="shared" si="11"/>
        <v/>
      </c>
      <c r="X260" s="144"/>
      <c r="Y260" s="144"/>
      <c r="Z260" s="144"/>
      <c r="AA260" s="144"/>
      <c r="AB260" s="145"/>
      <c r="AC260" s="144"/>
      <c r="AD260" s="144"/>
      <c r="AE260" s="144"/>
      <c r="AF260" s="144"/>
      <c r="AG260" s="145"/>
      <c r="AH260" s="144"/>
      <c r="AI260" s="144"/>
    </row>
    <row r="261" spans="1:35" x14ac:dyDescent="0.2">
      <c r="A261" s="135"/>
      <c r="B261" s="136"/>
      <c r="C261" s="137"/>
      <c r="D261" s="138"/>
      <c r="E261" s="139"/>
      <c r="F261" s="138"/>
      <c r="G261" s="140"/>
      <c r="H261" s="138"/>
      <c r="I261" s="138"/>
      <c r="J261" s="140"/>
      <c r="K261" s="139"/>
      <c r="L261" s="139"/>
      <c r="M261" s="139"/>
      <c r="N261" s="139"/>
      <c r="O261" s="140"/>
      <c r="P261" s="140"/>
      <c r="Q261" s="146"/>
      <c r="R261" s="146"/>
      <c r="S261" s="143"/>
      <c r="T261" s="134"/>
      <c r="U261" s="144" t="str">
        <f t="shared" si="9"/>
        <v/>
      </c>
      <c r="V261" s="144" t="str">
        <f t="shared" si="10"/>
        <v/>
      </c>
      <c r="W261" s="145" t="str">
        <f t="shared" si="11"/>
        <v/>
      </c>
      <c r="X261" s="144"/>
      <c r="Y261" s="144"/>
      <c r="Z261" s="144"/>
      <c r="AA261" s="144"/>
      <c r="AB261" s="145"/>
      <c r="AC261" s="144"/>
      <c r="AD261" s="144"/>
      <c r="AE261" s="144"/>
      <c r="AF261" s="144"/>
      <c r="AG261" s="145"/>
      <c r="AH261" s="144"/>
      <c r="AI261" s="144"/>
    </row>
    <row r="262" spans="1:35" x14ac:dyDescent="0.2">
      <c r="A262" s="135"/>
      <c r="B262" s="136"/>
      <c r="C262" s="137"/>
      <c r="D262" s="138"/>
      <c r="E262" s="139"/>
      <c r="F262" s="138"/>
      <c r="G262" s="140"/>
      <c r="H262" s="138"/>
      <c r="I262" s="138"/>
      <c r="J262" s="140"/>
      <c r="K262" s="139"/>
      <c r="L262" s="139"/>
      <c r="M262" s="139"/>
      <c r="N262" s="139"/>
      <c r="O262" s="140"/>
      <c r="P262" s="140"/>
      <c r="Q262" s="146"/>
      <c r="R262" s="146"/>
      <c r="S262" s="143"/>
      <c r="T262" s="134"/>
      <c r="U262" s="144" t="str">
        <f t="shared" si="9"/>
        <v/>
      </c>
      <c r="V262" s="144" t="str">
        <f t="shared" si="10"/>
        <v/>
      </c>
      <c r="W262" s="145" t="str">
        <f t="shared" si="11"/>
        <v/>
      </c>
      <c r="X262" s="144"/>
      <c r="Y262" s="144"/>
      <c r="Z262" s="144"/>
      <c r="AA262" s="144"/>
      <c r="AB262" s="145"/>
      <c r="AC262" s="144"/>
      <c r="AD262" s="144"/>
      <c r="AE262" s="144"/>
      <c r="AF262" s="144"/>
      <c r="AG262" s="145"/>
      <c r="AH262" s="144"/>
      <c r="AI262" s="144"/>
    </row>
    <row r="263" spans="1:35" x14ac:dyDescent="0.2">
      <c r="A263" s="135"/>
      <c r="B263" s="136"/>
      <c r="C263" s="137"/>
      <c r="D263" s="138"/>
      <c r="E263" s="139"/>
      <c r="F263" s="138"/>
      <c r="G263" s="140"/>
      <c r="H263" s="138"/>
      <c r="I263" s="138"/>
      <c r="J263" s="140"/>
      <c r="K263" s="139"/>
      <c r="L263" s="139"/>
      <c r="M263" s="139"/>
      <c r="N263" s="139"/>
      <c r="O263" s="140"/>
      <c r="P263" s="140"/>
      <c r="Q263" s="146"/>
      <c r="R263" s="146"/>
      <c r="S263" s="143"/>
      <c r="T263" s="134"/>
      <c r="U263" s="144" t="str">
        <f t="shared" si="9"/>
        <v/>
      </c>
      <c r="V263" s="144" t="str">
        <f t="shared" si="10"/>
        <v/>
      </c>
      <c r="W263" s="145" t="str">
        <f t="shared" si="11"/>
        <v/>
      </c>
      <c r="X263" s="144"/>
      <c r="Y263" s="144"/>
      <c r="Z263" s="144"/>
      <c r="AA263" s="144"/>
      <c r="AB263" s="145"/>
      <c r="AC263" s="144"/>
      <c r="AD263" s="144"/>
      <c r="AE263" s="144"/>
      <c r="AF263" s="144"/>
      <c r="AG263" s="145"/>
      <c r="AH263" s="144"/>
      <c r="AI263" s="144"/>
    </row>
    <row r="264" spans="1:35" x14ac:dyDescent="0.2">
      <c r="A264" s="135"/>
      <c r="B264" s="136"/>
      <c r="C264" s="137"/>
      <c r="D264" s="138"/>
      <c r="E264" s="139"/>
      <c r="F264" s="138"/>
      <c r="G264" s="140"/>
      <c r="H264" s="138"/>
      <c r="I264" s="138"/>
      <c r="J264" s="140"/>
      <c r="K264" s="139"/>
      <c r="L264" s="139"/>
      <c r="M264" s="139"/>
      <c r="N264" s="139"/>
      <c r="O264" s="140"/>
      <c r="P264" s="140"/>
      <c r="Q264" s="146"/>
      <c r="R264" s="146"/>
      <c r="S264" s="143"/>
      <c r="T264" s="134"/>
      <c r="U264" s="144" t="str">
        <f t="shared" si="9"/>
        <v/>
      </c>
      <c r="V264" s="144" t="str">
        <f t="shared" si="10"/>
        <v/>
      </c>
      <c r="W264" s="145" t="str">
        <f t="shared" si="11"/>
        <v/>
      </c>
      <c r="X264" s="144"/>
      <c r="Y264" s="144"/>
      <c r="Z264" s="144"/>
      <c r="AA264" s="144"/>
      <c r="AB264" s="145"/>
      <c r="AC264" s="144"/>
      <c r="AD264" s="144"/>
      <c r="AE264" s="144"/>
      <c r="AF264" s="144"/>
      <c r="AG264" s="145"/>
      <c r="AH264" s="144"/>
      <c r="AI264" s="144"/>
    </row>
    <row r="265" spans="1:35" x14ac:dyDescent="0.2">
      <c r="A265" s="135"/>
      <c r="B265" s="136"/>
      <c r="C265" s="137"/>
      <c r="D265" s="138"/>
      <c r="E265" s="139"/>
      <c r="F265" s="138"/>
      <c r="G265" s="140"/>
      <c r="H265" s="138"/>
      <c r="I265" s="138"/>
      <c r="J265" s="140"/>
      <c r="K265" s="139"/>
      <c r="L265" s="139"/>
      <c r="M265" s="139"/>
      <c r="N265" s="139"/>
      <c r="O265" s="140"/>
      <c r="P265" s="140"/>
      <c r="Q265" s="146"/>
      <c r="R265" s="146"/>
      <c r="S265" s="143"/>
      <c r="T265" s="134"/>
      <c r="U265" s="144" t="str">
        <f t="shared" si="9"/>
        <v/>
      </c>
      <c r="V265" s="144" t="str">
        <f t="shared" si="10"/>
        <v/>
      </c>
      <c r="W265" s="145" t="str">
        <f t="shared" si="11"/>
        <v/>
      </c>
      <c r="X265" s="144"/>
      <c r="Y265" s="144"/>
      <c r="Z265" s="144"/>
      <c r="AA265" s="144"/>
      <c r="AB265" s="145"/>
      <c r="AC265" s="144"/>
      <c r="AD265" s="144"/>
      <c r="AE265" s="144"/>
      <c r="AF265" s="144"/>
      <c r="AG265" s="145"/>
      <c r="AH265" s="144"/>
      <c r="AI265" s="144"/>
    </row>
    <row r="266" spans="1:35" x14ac:dyDescent="0.2">
      <c r="A266" s="135"/>
      <c r="B266" s="136"/>
      <c r="C266" s="137"/>
      <c r="D266" s="138"/>
      <c r="E266" s="139"/>
      <c r="F266" s="138"/>
      <c r="G266" s="140"/>
      <c r="H266" s="138"/>
      <c r="I266" s="138"/>
      <c r="J266" s="140"/>
      <c r="K266" s="139"/>
      <c r="L266" s="139"/>
      <c r="M266" s="139"/>
      <c r="N266" s="139"/>
      <c r="O266" s="140"/>
      <c r="P266" s="140"/>
      <c r="Q266" s="146"/>
      <c r="R266" s="146"/>
      <c r="S266" s="143"/>
      <c r="T266" s="134"/>
      <c r="U266" s="144" t="str">
        <f t="shared" si="9"/>
        <v/>
      </c>
      <c r="V266" s="144" t="str">
        <f t="shared" si="10"/>
        <v/>
      </c>
      <c r="W266" s="145" t="str">
        <f t="shared" si="11"/>
        <v/>
      </c>
      <c r="X266" s="144"/>
      <c r="Y266" s="144"/>
      <c r="Z266" s="144"/>
      <c r="AA266" s="144"/>
      <c r="AB266" s="145"/>
      <c r="AC266" s="144"/>
      <c r="AD266" s="144"/>
      <c r="AE266" s="144"/>
      <c r="AF266" s="144"/>
      <c r="AG266" s="145"/>
      <c r="AH266" s="144"/>
      <c r="AI266" s="144"/>
    </row>
    <row r="267" spans="1:35" x14ac:dyDescent="0.2">
      <c r="A267" s="135"/>
      <c r="B267" s="136"/>
      <c r="C267" s="137"/>
      <c r="D267" s="138"/>
      <c r="E267" s="139"/>
      <c r="F267" s="138"/>
      <c r="G267" s="140"/>
      <c r="H267" s="138"/>
      <c r="I267" s="138"/>
      <c r="J267" s="140"/>
      <c r="K267" s="139"/>
      <c r="L267" s="139"/>
      <c r="M267" s="139"/>
      <c r="N267" s="139"/>
      <c r="O267" s="140"/>
      <c r="P267" s="140"/>
      <c r="Q267" s="146"/>
      <c r="R267" s="146"/>
      <c r="S267" s="143"/>
      <c r="T267" s="134"/>
      <c r="U267" s="144" t="str">
        <f t="shared" si="9"/>
        <v/>
      </c>
      <c r="V267" s="144" t="str">
        <f t="shared" si="10"/>
        <v/>
      </c>
      <c r="W267" s="145" t="str">
        <f t="shared" si="11"/>
        <v/>
      </c>
      <c r="X267" s="144"/>
      <c r="Y267" s="144"/>
      <c r="Z267" s="144"/>
      <c r="AA267" s="144"/>
      <c r="AB267" s="145"/>
      <c r="AC267" s="144"/>
      <c r="AD267" s="144"/>
      <c r="AE267" s="144"/>
      <c r="AF267" s="144"/>
      <c r="AG267" s="145"/>
      <c r="AH267" s="144"/>
      <c r="AI267" s="144"/>
    </row>
    <row r="268" spans="1:35" x14ac:dyDescent="0.2">
      <c r="A268" s="135"/>
      <c r="B268" s="136"/>
      <c r="C268" s="137"/>
      <c r="D268" s="138"/>
      <c r="E268" s="139"/>
      <c r="F268" s="138"/>
      <c r="G268" s="140"/>
      <c r="H268" s="138"/>
      <c r="I268" s="138"/>
      <c r="J268" s="140"/>
      <c r="K268" s="139"/>
      <c r="L268" s="139"/>
      <c r="M268" s="139"/>
      <c r="N268" s="139"/>
      <c r="O268" s="140"/>
      <c r="P268" s="140"/>
      <c r="Q268" s="146"/>
      <c r="R268" s="146"/>
      <c r="S268" s="143"/>
      <c r="T268" s="134"/>
      <c r="U268" s="144" t="str">
        <f t="shared" si="9"/>
        <v/>
      </c>
      <c r="V268" s="144" t="str">
        <f t="shared" si="10"/>
        <v/>
      </c>
      <c r="W268" s="145" t="str">
        <f t="shared" si="11"/>
        <v/>
      </c>
      <c r="X268" s="144"/>
      <c r="Y268" s="144"/>
      <c r="Z268" s="144"/>
      <c r="AA268" s="144"/>
      <c r="AB268" s="145"/>
      <c r="AC268" s="144"/>
      <c r="AD268" s="144"/>
      <c r="AE268" s="144"/>
      <c r="AF268" s="144"/>
      <c r="AG268" s="145"/>
      <c r="AH268" s="144"/>
      <c r="AI268" s="144"/>
    </row>
    <row r="269" spans="1:35" x14ac:dyDescent="0.2">
      <c r="A269" s="135"/>
      <c r="B269" s="136"/>
      <c r="C269" s="137"/>
      <c r="D269" s="138"/>
      <c r="E269" s="139"/>
      <c r="F269" s="138"/>
      <c r="G269" s="140"/>
      <c r="H269" s="138"/>
      <c r="I269" s="138"/>
      <c r="J269" s="140"/>
      <c r="K269" s="139"/>
      <c r="L269" s="139"/>
      <c r="M269" s="139"/>
      <c r="N269" s="139"/>
      <c r="O269" s="140"/>
      <c r="P269" s="140"/>
      <c r="Q269" s="146"/>
      <c r="R269" s="146"/>
      <c r="S269" s="143"/>
      <c r="T269" s="134"/>
      <c r="U269" s="144" t="str">
        <f t="shared" si="9"/>
        <v/>
      </c>
      <c r="V269" s="144" t="str">
        <f t="shared" si="10"/>
        <v/>
      </c>
      <c r="W269" s="145" t="str">
        <f t="shared" si="11"/>
        <v/>
      </c>
      <c r="X269" s="144"/>
      <c r="Y269" s="144"/>
      <c r="Z269" s="144"/>
      <c r="AA269" s="144"/>
      <c r="AB269" s="145"/>
      <c r="AC269" s="144"/>
      <c r="AD269" s="144"/>
      <c r="AE269" s="144"/>
      <c r="AF269" s="144"/>
      <c r="AG269" s="145"/>
      <c r="AH269" s="144"/>
      <c r="AI269" s="144"/>
    </row>
    <row r="270" spans="1:35" x14ac:dyDescent="0.2">
      <c r="A270" s="135"/>
      <c r="B270" s="136"/>
      <c r="C270" s="137"/>
      <c r="D270" s="138"/>
      <c r="E270" s="139"/>
      <c r="F270" s="138"/>
      <c r="G270" s="140"/>
      <c r="H270" s="138"/>
      <c r="I270" s="138"/>
      <c r="J270" s="140"/>
      <c r="K270" s="139"/>
      <c r="L270" s="139"/>
      <c r="M270" s="139"/>
      <c r="N270" s="139"/>
      <c r="O270" s="140"/>
      <c r="P270" s="140"/>
      <c r="Q270" s="146"/>
      <c r="R270" s="146"/>
      <c r="S270" s="143"/>
      <c r="T270" s="134"/>
      <c r="U270" s="144" t="str">
        <f t="shared" si="9"/>
        <v/>
      </c>
      <c r="V270" s="144" t="str">
        <f t="shared" si="10"/>
        <v/>
      </c>
      <c r="W270" s="145" t="str">
        <f t="shared" si="11"/>
        <v/>
      </c>
      <c r="X270" s="144"/>
      <c r="Y270" s="144"/>
      <c r="Z270" s="144"/>
      <c r="AA270" s="144"/>
      <c r="AB270" s="145"/>
      <c r="AC270" s="144"/>
      <c r="AD270" s="144"/>
      <c r="AE270" s="144"/>
      <c r="AF270" s="144"/>
      <c r="AG270" s="145"/>
      <c r="AH270" s="144"/>
      <c r="AI270" s="144"/>
    </row>
    <row r="271" spans="1:35" x14ac:dyDescent="0.2">
      <c r="A271" s="135"/>
      <c r="B271" s="136"/>
      <c r="C271" s="137"/>
      <c r="D271" s="138"/>
      <c r="E271" s="139"/>
      <c r="F271" s="138"/>
      <c r="G271" s="140"/>
      <c r="H271" s="138"/>
      <c r="I271" s="138"/>
      <c r="J271" s="140"/>
      <c r="K271" s="139"/>
      <c r="L271" s="139"/>
      <c r="M271" s="139"/>
      <c r="N271" s="139"/>
      <c r="O271" s="140"/>
      <c r="P271" s="140"/>
      <c r="Q271" s="146"/>
      <c r="R271" s="146"/>
      <c r="S271" s="143"/>
      <c r="T271" s="134"/>
      <c r="U271" s="144" t="str">
        <f t="shared" si="9"/>
        <v/>
      </c>
      <c r="V271" s="144" t="str">
        <f t="shared" si="10"/>
        <v/>
      </c>
      <c r="W271" s="145" t="str">
        <f t="shared" si="11"/>
        <v/>
      </c>
      <c r="X271" s="144"/>
      <c r="Y271" s="144"/>
      <c r="Z271" s="144"/>
      <c r="AA271" s="144"/>
      <c r="AB271" s="145"/>
      <c r="AC271" s="144"/>
      <c r="AD271" s="144"/>
      <c r="AE271" s="144"/>
      <c r="AF271" s="144"/>
      <c r="AG271" s="145"/>
      <c r="AH271" s="144"/>
      <c r="AI271" s="144"/>
    </row>
    <row r="272" spans="1:35" x14ac:dyDescent="0.2">
      <c r="A272" s="135"/>
      <c r="B272" s="136"/>
      <c r="C272" s="137"/>
      <c r="D272" s="138"/>
      <c r="E272" s="139"/>
      <c r="F272" s="138"/>
      <c r="G272" s="140"/>
      <c r="H272" s="138"/>
      <c r="I272" s="138"/>
      <c r="J272" s="140"/>
      <c r="K272" s="139"/>
      <c r="L272" s="139"/>
      <c r="M272" s="139"/>
      <c r="N272" s="139"/>
      <c r="O272" s="140"/>
      <c r="P272" s="140"/>
      <c r="Q272" s="146"/>
      <c r="R272" s="146"/>
      <c r="S272" s="143"/>
      <c r="T272" s="134"/>
      <c r="U272" s="144" t="str">
        <f t="shared" si="9"/>
        <v/>
      </c>
      <c r="V272" s="144" t="str">
        <f t="shared" si="10"/>
        <v/>
      </c>
      <c r="W272" s="145" t="str">
        <f t="shared" si="11"/>
        <v/>
      </c>
      <c r="X272" s="144"/>
      <c r="Y272" s="144"/>
      <c r="Z272" s="144"/>
      <c r="AA272" s="144"/>
      <c r="AB272" s="145"/>
      <c r="AC272" s="144"/>
      <c r="AD272" s="144"/>
      <c r="AE272" s="144"/>
      <c r="AF272" s="144"/>
      <c r="AG272" s="145"/>
      <c r="AH272" s="144"/>
      <c r="AI272" s="144"/>
    </row>
    <row r="273" spans="1:35" x14ac:dyDescent="0.2">
      <c r="A273" s="135"/>
      <c r="B273" s="136"/>
      <c r="C273" s="137"/>
      <c r="D273" s="138"/>
      <c r="E273" s="139"/>
      <c r="F273" s="138"/>
      <c r="G273" s="140"/>
      <c r="H273" s="138"/>
      <c r="I273" s="138"/>
      <c r="J273" s="140"/>
      <c r="K273" s="139"/>
      <c r="L273" s="139"/>
      <c r="M273" s="139"/>
      <c r="N273" s="139"/>
      <c r="O273" s="140"/>
      <c r="P273" s="140"/>
      <c r="Q273" s="146"/>
      <c r="R273" s="146"/>
      <c r="S273" s="143"/>
      <c r="T273" s="134"/>
      <c r="U273" s="144" t="str">
        <f t="shared" si="9"/>
        <v/>
      </c>
      <c r="V273" s="144" t="str">
        <f t="shared" si="10"/>
        <v/>
      </c>
      <c r="W273" s="145" t="str">
        <f t="shared" si="11"/>
        <v/>
      </c>
      <c r="X273" s="144"/>
      <c r="Y273" s="144"/>
      <c r="Z273" s="144"/>
      <c r="AA273" s="144"/>
      <c r="AB273" s="145"/>
      <c r="AC273" s="144"/>
      <c r="AD273" s="144"/>
      <c r="AE273" s="144"/>
      <c r="AF273" s="144"/>
      <c r="AG273" s="145"/>
      <c r="AH273" s="144"/>
      <c r="AI273" s="144"/>
    </row>
    <row r="274" spans="1:35" x14ac:dyDescent="0.2">
      <c r="A274" s="135"/>
      <c r="B274" s="136"/>
      <c r="C274" s="137"/>
      <c r="D274" s="138"/>
      <c r="E274" s="139"/>
      <c r="F274" s="138"/>
      <c r="G274" s="140"/>
      <c r="H274" s="138"/>
      <c r="I274" s="138"/>
      <c r="J274" s="140"/>
      <c r="K274" s="139"/>
      <c r="L274" s="139"/>
      <c r="M274" s="139"/>
      <c r="N274" s="139"/>
      <c r="O274" s="140"/>
      <c r="P274" s="140"/>
      <c r="Q274" s="146"/>
      <c r="R274" s="146"/>
      <c r="S274" s="143"/>
      <c r="T274" s="134"/>
      <c r="U274" s="144" t="str">
        <f t="shared" si="9"/>
        <v/>
      </c>
      <c r="V274" s="144" t="str">
        <f t="shared" si="10"/>
        <v/>
      </c>
      <c r="W274" s="145" t="str">
        <f t="shared" si="11"/>
        <v/>
      </c>
      <c r="X274" s="144"/>
      <c r="Y274" s="144"/>
      <c r="Z274" s="144"/>
      <c r="AA274" s="144"/>
      <c r="AB274" s="145"/>
      <c r="AC274" s="144"/>
      <c r="AD274" s="144"/>
      <c r="AE274" s="144"/>
      <c r="AF274" s="144"/>
      <c r="AG274" s="145"/>
      <c r="AH274" s="144"/>
      <c r="AI274" s="144"/>
    </row>
    <row r="275" spans="1:35" x14ac:dyDescent="0.2">
      <c r="A275" s="135"/>
      <c r="B275" s="136"/>
      <c r="C275" s="137"/>
      <c r="D275" s="138"/>
      <c r="E275" s="139"/>
      <c r="F275" s="138"/>
      <c r="G275" s="140"/>
      <c r="H275" s="138"/>
      <c r="I275" s="138"/>
      <c r="J275" s="140"/>
      <c r="K275" s="139"/>
      <c r="L275" s="139"/>
      <c r="M275" s="139"/>
      <c r="N275" s="139"/>
      <c r="O275" s="140"/>
      <c r="P275" s="140"/>
      <c r="Q275" s="146"/>
      <c r="R275" s="146"/>
      <c r="S275" s="143"/>
      <c r="T275" s="134"/>
      <c r="U275" s="144" t="str">
        <f t="shared" si="9"/>
        <v/>
      </c>
      <c r="V275" s="144" t="str">
        <f t="shared" si="10"/>
        <v/>
      </c>
      <c r="W275" s="145" t="str">
        <f t="shared" si="11"/>
        <v/>
      </c>
      <c r="X275" s="144"/>
      <c r="Y275" s="144"/>
      <c r="Z275" s="144"/>
      <c r="AA275" s="144"/>
      <c r="AB275" s="145"/>
      <c r="AC275" s="144"/>
      <c r="AD275" s="144"/>
      <c r="AE275" s="144"/>
      <c r="AF275" s="144"/>
      <c r="AG275" s="145"/>
      <c r="AH275" s="144"/>
      <c r="AI275" s="144"/>
    </row>
    <row r="276" spans="1:35" x14ac:dyDescent="0.2">
      <c r="A276" s="135"/>
      <c r="B276" s="136"/>
      <c r="C276" s="137"/>
      <c r="D276" s="138"/>
      <c r="E276" s="139"/>
      <c r="F276" s="138"/>
      <c r="G276" s="140"/>
      <c r="H276" s="138"/>
      <c r="I276" s="138"/>
      <c r="J276" s="140"/>
      <c r="K276" s="139"/>
      <c r="L276" s="139"/>
      <c r="M276" s="139"/>
      <c r="N276" s="139"/>
      <c r="O276" s="140"/>
      <c r="P276" s="140"/>
      <c r="Q276" s="146"/>
      <c r="R276" s="146"/>
      <c r="S276" s="143"/>
      <c r="T276" s="134"/>
      <c r="U276" s="144" t="str">
        <f t="shared" si="9"/>
        <v/>
      </c>
      <c r="V276" s="144" t="str">
        <f t="shared" si="10"/>
        <v/>
      </c>
      <c r="W276" s="145" t="str">
        <f t="shared" si="11"/>
        <v/>
      </c>
      <c r="X276" s="144"/>
      <c r="Y276" s="144"/>
      <c r="Z276" s="144"/>
      <c r="AA276" s="144"/>
      <c r="AB276" s="145"/>
      <c r="AC276" s="144"/>
      <c r="AD276" s="144"/>
      <c r="AE276" s="144"/>
      <c r="AF276" s="144"/>
      <c r="AG276" s="145"/>
      <c r="AH276" s="144"/>
      <c r="AI276" s="144"/>
    </row>
    <row r="277" spans="1:35" x14ac:dyDescent="0.2">
      <c r="A277" s="135"/>
      <c r="B277" s="136"/>
      <c r="C277" s="137"/>
      <c r="D277" s="138"/>
      <c r="E277" s="139"/>
      <c r="F277" s="138"/>
      <c r="G277" s="140"/>
      <c r="H277" s="138"/>
      <c r="I277" s="138"/>
      <c r="J277" s="140"/>
      <c r="K277" s="139"/>
      <c r="L277" s="139"/>
      <c r="M277" s="139"/>
      <c r="N277" s="139"/>
      <c r="O277" s="140"/>
      <c r="P277" s="140"/>
      <c r="Q277" s="146"/>
      <c r="R277" s="146"/>
      <c r="S277" s="143"/>
      <c r="T277" s="134"/>
      <c r="U277" s="144" t="str">
        <f t="shared" si="9"/>
        <v/>
      </c>
      <c r="V277" s="144" t="str">
        <f t="shared" si="10"/>
        <v/>
      </c>
      <c r="W277" s="145" t="str">
        <f t="shared" si="11"/>
        <v/>
      </c>
      <c r="X277" s="144"/>
      <c r="Y277" s="144"/>
      <c r="Z277" s="144"/>
      <c r="AA277" s="144"/>
      <c r="AB277" s="145"/>
      <c r="AC277" s="144"/>
      <c r="AD277" s="144"/>
      <c r="AE277" s="144"/>
      <c r="AF277" s="144"/>
      <c r="AG277" s="145"/>
      <c r="AH277" s="144"/>
      <c r="AI277" s="144"/>
    </row>
    <row r="278" spans="1:35" x14ac:dyDescent="0.2">
      <c r="A278" s="135"/>
      <c r="B278" s="136"/>
      <c r="C278" s="137"/>
      <c r="D278" s="138"/>
      <c r="E278" s="139"/>
      <c r="F278" s="138"/>
      <c r="G278" s="140"/>
      <c r="H278" s="138"/>
      <c r="I278" s="138"/>
      <c r="J278" s="140"/>
      <c r="K278" s="139"/>
      <c r="L278" s="139"/>
      <c r="M278" s="139"/>
      <c r="N278" s="139"/>
      <c r="O278" s="140"/>
      <c r="P278" s="140"/>
      <c r="Q278" s="146"/>
      <c r="R278" s="146"/>
      <c r="S278" s="143"/>
      <c r="T278" s="134"/>
      <c r="U278" s="144" t="str">
        <f t="shared" si="9"/>
        <v/>
      </c>
      <c r="V278" s="144" t="str">
        <f t="shared" si="10"/>
        <v/>
      </c>
      <c r="W278" s="145" t="str">
        <f t="shared" si="11"/>
        <v/>
      </c>
      <c r="X278" s="144"/>
      <c r="Y278" s="144"/>
      <c r="Z278" s="144"/>
      <c r="AA278" s="144"/>
      <c r="AB278" s="145"/>
      <c r="AC278" s="144"/>
      <c r="AD278" s="144"/>
      <c r="AE278" s="144"/>
      <c r="AF278" s="144"/>
      <c r="AG278" s="145"/>
      <c r="AH278" s="144"/>
      <c r="AI278" s="144"/>
    </row>
    <row r="279" spans="1:35" x14ac:dyDescent="0.2">
      <c r="A279" s="135"/>
      <c r="B279" s="136"/>
      <c r="C279" s="137"/>
      <c r="D279" s="138"/>
      <c r="E279" s="139"/>
      <c r="F279" s="138"/>
      <c r="G279" s="140"/>
      <c r="H279" s="138"/>
      <c r="I279" s="138"/>
      <c r="J279" s="140"/>
      <c r="K279" s="139"/>
      <c r="L279" s="139"/>
      <c r="M279" s="139"/>
      <c r="N279" s="139"/>
      <c r="O279" s="140"/>
      <c r="P279" s="140"/>
      <c r="Q279" s="146"/>
      <c r="R279" s="146"/>
      <c r="S279" s="143"/>
      <c r="T279" s="134"/>
      <c r="U279" s="144" t="str">
        <f t="shared" si="9"/>
        <v/>
      </c>
      <c r="V279" s="144" t="str">
        <f t="shared" si="10"/>
        <v/>
      </c>
      <c r="W279" s="145" t="str">
        <f t="shared" si="11"/>
        <v/>
      </c>
      <c r="X279" s="144"/>
      <c r="Y279" s="144"/>
      <c r="Z279" s="144"/>
      <c r="AA279" s="144"/>
      <c r="AB279" s="145"/>
      <c r="AC279" s="144"/>
      <c r="AD279" s="144"/>
      <c r="AE279" s="144"/>
      <c r="AF279" s="144"/>
      <c r="AG279" s="145"/>
      <c r="AH279" s="144"/>
      <c r="AI279" s="144"/>
    </row>
    <row r="280" spans="1:35" x14ac:dyDescent="0.2">
      <c r="A280" s="147"/>
      <c r="B280" s="148"/>
      <c r="C280" s="149"/>
      <c r="D280" s="150"/>
      <c r="E280" s="151"/>
      <c r="F280" s="150"/>
      <c r="G280" s="152"/>
      <c r="H280" s="150"/>
      <c r="I280" s="150"/>
      <c r="J280" s="152"/>
      <c r="K280" s="151"/>
      <c r="L280" s="151"/>
      <c r="M280" s="151"/>
      <c r="N280" s="151"/>
      <c r="O280" s="152"/>
      <c r="P280" s="152"/>
      <c r="Q280" s="153"/>
      <c r="R280" s="153"/>
      <c r="S280" s="154"/>
      <c r="U280" s="155" t="str">
        <f t="shared" si="9"/>
        <v/>
      </c>
      <c r="V280" s="155" t="str">
        <f t="shared" si="10"/>
        <v/>
      </c>
      <c r="W280" s="156" t="str">
        <f t="shared" si="11"/>
        <v/>
      </c>
      <c r="X280" s="155"/>
      <c r="Y280" s="155"/>
      <c r="Z280" s="155"/>
      <c r="AA280" s="155"/>
      <c r="AB280" s="156"/>
      <c r="AC280" s="155"/>
      <c r="AD280" s="155"/>
      <c r="AE280" s="155"/>
      <c r="AF280" s="155"/>
      <c r="AG280" s="156"/>
      <c r="AH280" s="155"/>
      <c r="AI280" s="155"/>
    </row>
    <row r="281" spans="1:35" x14ac:dyDescent="0.2">
      <c r="A281" s="147"/>
      <c r="B281" s="148"/>
      <c r="C281" s="149"/>
      <c r="D281" s="150"/>
      <c r="E281" s="151"/>
      <c r="F281" s="150"/>
      <c r="G281" s="152"/>
      <c r="H281" s="150"/>
      <c r="I281" s="150"/>
      <c r="J281" s="152"/>
      <c r="K281" s="151"/>
      <c r="L281" s="151"/>
      <c r="M281" s="151"/>
      <c r="N281" s="151"/>
      <c r="O281" s="152"/>
      <c r="P281" s="152"/>
      <c r="Q281" s="153"/>
      <c r="R281" s="153"/>
      <c r="S281" s="154"/>
      <c r="U281" s="155" t="str">
        <f t="shared" si="9"/>
        <v/>
      </c>
      <c r="V281" s="155" t="str">
        <f t="shared" si="10"/>
        <v/>
      </c>
      <c r="W281" s="156" t="str">
        <f t="shared" si="11"/>
        <v/>
      </c>
      <c r="X281" s="155"/>
      <c r="Y281" s="155"/>
      <c r="Z281" s="155"/>
      <c r="AA281" s="155"/>
      <c r="AB281" s="156"/>
      <c r="AC281" s="155"/>
      <c r="AD281" s="155"/>
      <c r="AE281" s="155"/>
      <c r="AF281" s="155"/>
      <c r="AG281" s="156"/>
      <c r="AH281" s="155"/>
      <c r="AI281" s="155"/>
    </row>
    <row r="282" spans="1:35" x14ac:dyDescent="0.2">
      <c r="A282" s="147"/>
      <c r="B282" s="148"/>
      <c r="C282" s="149"/>
      <c r="D282" s="150"/>
      <c r="E282" s="151"/>
      <c r="F282" s="150"/>
      <c r="G282" s="152"/>
      <c r="H282" s="150"/>
      <c r="I282" s="150"/>
      <c r="J282" s="152"/>
      <c r="K282" s="151"/>
      <c r="L282" s="151"/>
      <c r="M282" s="151"/>
      <c r="N282" s="151"/>
      <c r="O282" s="152"/>
      <c r="P282" s="152"/>
      <c r="Q282" s="153"/>
      <c r="R282" s="153"/>
      <c r="S282" s="154"/>
      <c r="U282" s="155" t="str">
        <f t="shared" si="9"/>
        <v/>
      </c>
      <c r="V282" s="155" t="str">
        <f t="shared" si="10"/>
        <v/>
      </c>
      <c r="W282" s="156" t="str">
        <f t="shared" si="11"/>
        <v/>
      </c>
      <c r="X282" s="155"/>
      <c r="Y282" s="155"/>
      <c r="Z282" s="155"/>
      <c r="AA282" s="155"/>
      <c r="AB282" s="156"/>
      <c r="AC282" s="155"/>
      <c r="AD282" s="155"/>
      <c r="AE282" s="155"/>
      <c r="AF282" s="155"/>
      <c r="AG282" s="156"/>
      <c r="AH282" s="155"/>
      <c r="AI282" s="155"/>
    </row>
    <row r="283" spans="1:35" x14ac:dyDescent="0.2">
      <c r="A283" s="147"/>
      <c r="B283" s="148"/>
      <c r="C283" s="149"/>
      <c r="D283" s="150"/>
      <c r="E283" s="151"/>
      <c r="F283" s="150"/>
      <c r="G283" s="152"/>
      <c r="H283" s="150"/>
      <c r="I283" s="150"/>
      <c r="J283" s="152"/>
      <c r="K283" s="151"/>
      <c r="L283" s="151"/>
      <c r="M283" s="151"/>
      <c r="N283" s="151"/>
      <c r="O283" s="152"/>
      <c r="P283" s="152"/>
      <c r="Q283" s="153"/>
      <c r="R283" s="153"/>
      <c r="S283" s="154"/>
      <c r="U283" s="155" t="str">
        <f t="shared" si="9"/>
        <v/>
      </c>
      <c r="V283" s="155" t="str">
        <f t="shared" si="10"/>
        <v/>
      </c>
      <c r="W283" s="156" t="str">
        <f t="shared" si="11"/>
        <v/>
      </c>
      <c r="X283" s="155"/>
      <c r="Y283" s="155"/>
      <c r="Z283" s="155"/>
      <c r="AA283" s="155"/>
      <c r="AB283" s="156"/>
      <c r="AC283" s="155"/>
      <c r="AD283" s="155"/>
      <c r="AE283" s="155"/>
      <c r="AF283" s="155"/>
      <c r="AG283" s="156"/>
      <c r="AH283" s="155"/>
      <c r="AI283" s="155"/>
    </row>
    <row r="284" spans="1:35" x14ac:dyDescent="0.2">
      <c r="A284" s="147"/>
      <c r="B284" s="148"/>
      <c r="C284" s="149"/>
      <c r="D284" s="150"/>
      <c r="E284" s="151"/>
      <c r="F284" s="150"/>
      <c r="G284" s="152"/>
      <c r="H284" s="150"/>
      <c r="I284" s="150"/>
      <c r="J284" s="152"/>
      <c r="K284" s="151"/>
      <c r="L284" s="151"/>
      <c r="M284" s="151"/>
      <c r="N284" s="151"/>
      <c r="O284" s="152"/>
      <c r="P284" s="152"/>
      <c r="Q284" s="153"/>
      <c r="R284" s="153"/>
      <c r="S284" s="154"/>
      <c r="U284" s="155" t="str">
        <f t="shared" si="9"/>
        <v/>
      </c>
      <c r="V284" s="155" t="str">
        <f t="shared" si="10"/>
        <v/>
      </c>
      <c r="W284" s="156" t="str">
        <f t="shared" si="11"/>
        <v/>
      </c>
      <c r="X284" s="155"/>
      <c r="Y284" s="155"/>
      <c r="Z284" s="155"/>
      <c r="AA284" s="155"/>
      <c r="AB284" s="156"/>
      <c r="AC284" s="155"/>
      <c r="AD284" s="155"/>
      <c r="AE284" s="155"/>
      <c r="AF284" s="155"/>
      <c r="AG284" s="156"/>
      <c r="AH284" s="155"/>
      <c r="AI284" s="155"/>
    </row>
    <row r="285" spans="1:35" x14ac:dyDescent="0.2">
      <c r="A285" s="147"/>
      <c r="B285" s="148"/>
      <c r="C285" s="149"/>
      <c r="D285" s="150"/>
      <c r="E285" s="151"/>
      <c r="F285" s="150"/>
      <c r="G285" s="152"/>
      <c r="H285" s="150"/>
      <c r="I285" s="150"/>
      <c r="J285" s="152"/>
      <c r="K285" s="151"/>
      <c r="L285" s="151"/>
      <c r="M285" s="151"/>
      <c r="N285" s="151"/>
      <c r="O285" s="152"/>
      <c r="P285" s="152"/>
      <c r="Q285" s="153"/>
      <c r="R285" s="153"/>
      <c r="S285" s="154"/>
      <c r="U285" s="155" t="str">
        <f t="shared" si="9"/>
        <v/>
      </c>
      <c r="V285" s="155" t="str">
        <f t="shared" si="10"/>
        <v/>
      </c>
      <c r="W285" s="156" t="str">
        <f t="shared" si="11"/>
        <v/>
      </c>
      <c r="X285" s="155"/>
      <c r="Y285" s="155"/>
      <c r="Z285" s="155"/>
      <c r="AA285" s="155"/>
      <c r="AB285" s="156"/>
      <c r="AC285" s="155"/>
      <c r="AD285" s="155"/>
      <c r="AE285" s="155"/>
      <c r="AF285" s="155"/>
      <c r="AG285" s="156"/>
      <c r="AH285" s="155"/>
      <c r="AI285" s="155"/>
    </row>
    <row r="286" spans="1:35" x14ac:dyDescent="0.2">
      <c r="A286" s="147"/>
      <c r="B286" s="148"/>
      <c r="C286" s="149"/>
      <c r="D286" s="150"/>
      <c r="E286" s="151"/>
      <c r="F286" s="150"/>
      <c r="G286" s="152"/>
      <c r="H286" s="150"/>
      <c r="I286" s="150"/>
      <c r="J286" s="152"/>
      <c r="K286" s="151"/>
      <c r="L286" s="151"/>
      <c r="M286" s="151"/>
      <c r="N286" s="151"/>
      <c r="O286" s="152"/>
      <c r="P286" s="152"/>
      <c r="Q286" s="153"/>
      <c r="R286" s="153"/>
      <c r="S286" s="154"/>
      <c r="U286" s="155" t="str">
        <f t="shared" si="9"/>
        <v/>
      </c>
      <c r="V286" s="155" t="str">
        <f t="shared" si="10"/>
        <v/>
      </c>
      <c r="W286" s="156" t="str">
        <f t="shared" si="11"/>
        <v/>
      </c>
      <c r="X286" s="155"/>
      <c r="Y286" s="155"/>
      <c r="Z286" s="155"/>
      <c r="AA286" s="155"/>
      <c r="AB286" s="156"/>
      <c r="AC286" s="155"/>
      <c r="AD286" s="155"/>
      <c r="AE286" s="155"/>
      <c r="AF286" s="155"/>
      <c r="AG286" s="156"/>
      <c r="AH286" s="155"/>
      <c r="AI286" s="155"/>
    </row>
    <row r="287" spans="1:35" x14ac:dyDescent="0.2">
      <c r="A287" s="147"/>
      <c r="B287" s="148"/>
      <c r="C287" s="149"/>
      <c r="D287" s="150"/>
      <c r="E287" s="151"/>
      <c r="F287" s="150"/>
      <c r="G287" s="152"/>
      <c r="H287" s="150"/>
      <c r="I287" s="150"/>
      <c r="J287" s="152"/>
      <c r="K287" s="151"/>
      <c r="L287" s="151"/>
      <c r="M287" s="151"/>
      <c r="N287" s="151"/>
      <c r="O287" s="152"/>
      <c r="P287" s="152"/>
      <c r="Q287" s="153"/>
      <c r="R287" s="153"/>
      <c r="S287" s="154"/>
      <c r="U287" s="155" t="str">
        <f t="shared" si="9"/>
        <v/>
      </c>
      <c r="V287" s="155" t="str">
        <f t="shared" si="10"/>
        <v/>
      </c>
      <c r="W287" s="156" t="str">
        <f t="shared" si="11"/>
        <v/>
      </c>
      <c r="X287" s="155"/>
      <c r="Y287" s="155"/>
      <c r="Z287" s="155"/>
      <c r="AA287" s="155"/>
      <c r="AB287" s="156"/>
      <c r="AC287" s="155"/>
      <c r="AD287" s="155"/>
      <c r="AE287" s="155"/>
      <c r="AF287" s="155"/>
      <c r="AG287" s="156"/>
      <c r="AH287" s="155"/>
      <c r="AI287" s="155"/>
    </row>
    <row r="288" spans="1:35" x14ac:dyDescent="0.2">
      <c r="A288" s="147"/>
      <c r="B288" s="148"/>
      <c r="C288" s="149"/>
      <c r="D288" s="150"/>
      <c r="E288" s="151"/>
      <c r="F288" s="150"/>
      <c r="G288" s="152"/>
      <c r="H288" s="150"/>
      <c r="I288" s="150"/>
      <c r="J288" s="152"/>
      <c r="K288" s="151"/>
      <c r="L288" s="151"/>
      <c r="M288" s="151"/>
      <c r="N288" s="151"/>
      <c r="O288" s="152"/>
      <c r="P288" s="152"/>
      <c r="Q288" s="153"/>
      <c r="R288" s="153"/>
      <c r="S288" s="154"/>
      <c r="U288" s="155" t="str">
        <f t="shared" si="9"/>
        <v/>
      </c>
      <c r="V288" s="155" t="str">
        <f t="shared" si="10"/>
        <v/>
      </c>
      <c r="W288" s="156" t="str">
        <f t="shared" si="11"/>
        <v/>
      </c>
      <c r="X288" s="155"/>
      <c r="Y288" s="155"/>
      <c r="Z288" s="155"/>
      <c r="AA288" s="155"/>
      <c r="AB288" s="156"/>
      <c r="AC288" s="155"/>
      <c r="AD288" s="155"/>
      <c r="AE288" s="155"/>
      <c r="AF288" s="155"/>
      <c r="AG288" s="156"/>
      <c r="AH288" s="155"/>
      <c r="AI288" s="155"/>
    </row>
    <row r="289" spans="1:35" x14ac:dyDescent="0.2">
      <c r="A289" s="147"/>
      <c r="B289" s="148"/>
      <c r="C289" s="149"/>
      <c r="D289" s="150"/>
      <c r="E289" s="151"/>
      <c r="F289" s="150"/>
      <c r="G289" s="152"/>
      <c r="H289" s="150"/>
      <c r="I289" s="150"/>
      <c r="J289" s="152"/>
      <c r="K289" s="151"/>
      <c r="L289" s="151"/>
      <c r="M289" s="151"/>
      <c r="N289" s="151"/>
      <c r="O289" s="152"/>
      <c r="P289" s="152"/>
      <c r="Q289" s="153"/>
      <c r="R289" s="153"/>
      <c r="S289" s="154"/>
      <c r="U289" s="155" t="str">
        <f t="shared" si="9"/>
        <v/>
      </c>
      <c r="V289" s="155" t="str">
        <f t="shared" si="10"/>
        <v/>
      </c>
      <c r="W289" s="156" t="str">
        <f t="shared" si="11"/>
        <v/>
      </c>
      <c r="X289" s="155"/>
      <c r="Y289" s="155"/>
      <c r="Z289" s="155"/>
      <c r="AA289" s="155"/>
      <c r="AB289" s="156"/>
      <c r="AC289" s="155"/>
      <c r="AD289" s="155"/>
      <c r="AE289" s="155"/>
      <c r="AF289" s="155"/>
      <c r="AG289" s="156"/>
      <c r="AH289" s="155"/>
      <c r="AI289" s="155"/>
    </row>
    <row r="290" spans="1:35" x14ac:dyDescent="0.2">
      <c r="A290" s="147"/>
      <c r="B290" s="148"/>
      <c r="C290" s="149"/>
      <c r="D290" s="150"/>
      <c r="E290" s="151"/>
      <c r="F290" s="150"/>
      <c r="G290" s="152"/>
      <c r="H290" s="150"/>
      <c r="I290" s="150"/>
      <c r="J290" s="152"/>
      <c r="K290" s="151"/>
      <c r="L290" s="151"/>
      <c r="M290" s="151"/>
      <c r="N290" s="151"/>
      <c r="O290" s="152"/>
      <c r="P290" s="152"/>
      <c r="Q290" s="153"/>
      <c r="R290" s="153"/>
      <c r="S290" s="154"/>
      <c r="U290" s="155" t="str">
        <f t="shared" si="9"/>
        <v/>
      </c>
      <c r="V290" s="155" t="str">
        <f t="shared" si="10"/>
        <v/>
      </c>
      <c r="W290" s="156" t="str">
        <f t="shared" si="11"/>
        <v/>
      </c>
      <c r="X290" s="155"/>
      <c r="Y290" s="155"/>
      <c r="Z290" s="155"/>
      <c r="AA290" s="155"/>
      <c r="AB290" s="156"/>
      <c r="AC290" s="155"/>
      <c r="AD290" s="155"/>
      <c r="AE290" s="155"/>
      <c r="AF290" s="155"/>
      <c r="AG290" s="156"/>
      <c r="AH290" s="155"/>
      <c r="AI290" s="155"/>
    </row>
    <row r="291" spans="1:35" x14ac:dyDescent="0.2">
      <c r="A291" s="147"/>
      <c r="B291" s="148"/>
      <c r="C291" s="149"/>
      <c r="D291" s="150"/>
      <c r="E291" s="151"/>
      <c r="F291" s="150"/>
      <c r="G291" s="152"/>
      <c r="H291" s="150"/>
      <c r="I291" s="150"/>
      <c r="J291" s="152"/>
      <c r="K291" s="151"/>
      <c r="L291" s="151"/>
      <c r="M291" s="151"/>
      <c r="N291" s="151"/>
      <c r="O291" s="152"/>
      <c r="P291" s="152"/>
      <c r="Q291" s="153"/>
      <c r="R291" s="153"/>
      <c r="S291" s="154"/>
      <c r="U291" s="155" t="str">
        <f t="shared" si="9"/>
        <v/>
      </c>
      <c r="V291" s="155" t="str">
        <f t="shared" si="10"/>
        <v/>
      </c>
      <c r="W291" s="156" t="str">
        <f t="shared" si="11"/>
        <v/>
      </c>
      <c r="X291" s="155"/>
      <c r="Y291" s="155"/>
      <c r="Z291" s="155"/>
      <c r="AA291" s="155"/>
      <c r="AB291" s="156"/>
      <c r="AC291" s="155"/>
      <c r="AD291" s="155"/>
      <c r="AE291" s="155"/>
      <c r="AF291" s="155"/>
      <c r="AG291" s="156"/>
      <c r="AH291" s="155"/>
      <c r="AI291" s="155"/>
    </row>
    <row r="292" spans="1:35" x14ac:dyDescent="0.2">
      <c r="A292" s="147"/>
      <c r="B292" s="148"/>
      <c r="C292" s="149"/>
      <c r="D292" s="150"/>
      <c r="E292" s="151"/>
      <c r="F292" s="150"/>
      <c r="G292" s="152"/>
      <c r="H292" s="150"/>
      <c r="I292" s="150"/>
      <c r="J292" s="152"/>
      <c r="K292" s="151"/>
      <c r="L292" s="151"/>
      <c r="M292" s="151"/>
      <c r="N292" s="151"/>
      <c r="O292" s="152"/>
      <c r="P292" s="152"/>
      <c r="Q292" s="153"/>
      <c r="R292" s="153"/>
      <c r="S292" s="154"/>
      <c r="U292" s="155" t="str">
        <f t="shared" si="9"/>
        <v/>
      </c>
      <c r="V292" s="155" t="str">
        <f t="shared" si="10"/>
        <v/>
      </c>
      <c r="W292" s="156" t="str">
        <f t="shared" si="11"/>
        <v/>
      </c>
      <c r="X292" s="155"/>
      <c r="Y292" s="155"/>
      <c r="Z292" s="155"/>
      <c r="AA292" s="155"/>
      <c r="AB292" s="156"/>
      <c r="AC292" s="155"/>
      <c r="AD292" s="155"/>
      <c r="AE292" s="155"/>
      <c r="AF292" s="155"/>
      <c r="AG292" s="156"/>
      <c r="AH292" s="155"/>
      <c r="AI292" s="155"/>
    </row>
    <row r="293" spans="1:35" x14ac:dyDescent="0.2">
      <c r="A293" s="147"/>
      <c r="B293" s="148"/>
      <c r="C293" s="149"/>
      <c r="D293" s="150"/>
      <c r="E293" s="151"/>
      <c r="F293" s="150"/>
      <c r="G293" s="152"/>
      <c r="H293" s="150"/>
      <c r="I293" s="150"/>
      <c r="J293" s="152"/>
      <c r="K293" s="151"/>
      <c r="L293" s="151"/>
      <c r="M293" s="151"/>
      <c r="N293" s="151"/>
      <c r="O293" s="152"/>
      <c r="P293" s="152"/>
      <c r="Q293" s="153"/>
      <c r="R293" s="153"/>
      <c r="S293" s="154"/>
      <c r="U293" s="155" t="str">
        <f t="shared" si="9"/>
        <v/>
      </c>
      <c r="V293" s="155" t="str">
        <f t="shared" si="10"/>
        <v/>
      </c>
      <c r="W293" s="156" t="str">
        <f t="shared" si="11"/>
        <v/>
      </c>
      <c r="X293" s="155"/>
      <c r="Y293" s="155"/>
      <c r="Z293" s="155"/>
      <c r="AA293" s="155"/>
      <c r="AB293" s="156"/>
      <c r="AC293" s="155"/>
      <c r="AD293" s="155"/>
      <c r="AE293" s="155"/>
      <c r="AF293" s="155"/>
      <c r="AG293" s="156"/>
      <c r="AH293" s="155"/>
      <c r="AI293" s="155"/>
    </row>
    <row r="294" spans="1:35" x14ac:dyDescent="0.2">
      <c r="A294" s="147"/>
      <c r="B294" s="148"/>
      <c r="C294" s="149"/>
      <c r="D294" s="150"/>
      <c r="E294" s="151"/>
      <c r="F294" s="150"/>
      <c r="G294" s="152"/>
      <c r="H294" s="150"/>
      <c r="I294" s="150"/>
      <c r="J294" s="152"/>
      <c r="K294" s="151"/>
      <c r="L294" s="151"/>
      <c r="M294" s="151"/>
      <c r="N294" s="151"/>
      <c r="O294" s="152"/>
      <c r="P294" s="152"/>
      <c r="Q294" s="153"/>
      <c r="R294" s="153"/>
      <c r="S294" s="154"/>
      <c r="U294" s="155" t="str">
        <f t="shared" si="9"/>
        <v/>
      </c>
      <c r="V294" s="155" t="str">
        <f t="shared" si="10"/>
        <v/>
      </c>
      <c r="W294" s="156" t="str">
        <f t="shared" si="11"/>
        <v/>
      </c>
      <c r="X294" s="155"/>
      <c r="Y294" s="155"/>
      <c r="Z294" s="155"/>
      <c r="AA294" s="155"/>
      <c r="AB294" s="156"/>
      <c r="AC294" s="155"/>
      <c r="AD294" s="155"/>
      <c r="AE294" s="155"/>
      <c r="AF294" s="155"/>
      <c r="AG294" s="156"/>
      <c r="AH294" s="155"/>
      <c r="AI294" s="155"/>
    </row>
    <row r="295" spans="1:35" x14ac:dyDescent="0.2">
      <c r="A295" s="147"/>
      <c r="B295" s="148"/>
      <c r="C295" s="149"/>
      <c r="D295" s="150"/>
      <c r="E295" s="151"/>
      <c r="F295" s="150"/>
      <c r="G295" s="152"/>
      <c r="H295" s="150"/>
      <c r="I295" s="150"/>
      <c r="J295" s="152"/>
      <c r="K295" s="151"/>
      <c r="L295" s="151"/>
      <c r="M295" s="151"/>
      <c r="N295" s="151"/>
      <c r="O295" s="152"/>
      <c r="P295" s="152"/>
      <c r="Q295" s="153"/>
      <c r="R295" s="153"/>
      <c r="S295" s="154"/>
      <c r="U295" s="155" t="str">
        <f t="shared" si="9"/>
        <v/>
      </c>
      <c r="V295" s="155" t="str">
        <f t="shared" si="10"/>
        <v/>
      </c>
      <c r="W295" s="156" t="str">
        <f t="shared" si="11"/>
        <v/>
      </c>
      <c r="X295" s="155"/>
      <c r="Y295" s="155"/>
      <c r="Z295" s="155"/>
      <c r="AA295" s="155"/>
      <c r="AB295" s="156"/>
      <c r="AC295" s="155"/>
      <c r="AD295" s="155"/>
      <c r="AE295" s="155"/>
      <c r="AF295" s="155"/>
      <c r="AG295" s="156"/>
      <c r="AH295" s="155"/>
      <c r="AI295" s="155"/>
    </row>
    <row r="296" spans="1:35" x14ac:dyDescent="0.2">
      <c r="A296" s="147"/>
      <c r="B296" s="148"/>
      <c r="C296" s="149"/>
      <c r="D296" s="150"/>
      <c r="E296" s="151"/>
      <c r="F296" s="150"/>
      <c r="G296" s="152"/>
      <c r="H296" s="150"/>
      <c r="I296" s="150"/>
      <c r="J296" s="152"/>
      <c r="K296" s="151"/>
      <c r="L296" s="151"/>
      <c r="M296" s="151"/>
      <c r="N296" s="151"/>
      <c r="O296" s="152"/>
      <c r="P296" s="152"/>
      <c r="Q296" s="153"/>
      <c r="R296" s="153"/>
      <c r="S296" s="154"/>
      <c r="U296" s="155" t="str">
        <f t="shared" si="9"/>
        <v/>
      </c>
      <c r="V296" s="155" t="str">
        <f t="shared" si="10"/>
        <v/>
      </c>
      <c r="W296" s="156" t="str">
        <f t="shared" si="11"/>
        <v/>
      </c>
      <c r="X296" s="155"/>
      <c r="Y296" s="155"/>
      <c r="Z296" s="155"/>
      <c r="AA296" s="155"/>
      <c r="AB296" s="156"/>
      <c r="AC296" s="155"/>
      <c r="AD296" s="155"/>
      <c r="AE296" s="155"/>
      <c r="AF296" s="155"/>
      <c r="AG296" s="156"/>
      <c r="AH296" s="155"/>
      <c r="AI296" s="155"/>
    </row>
    <row r="297" spans="1:35" x14ac:dyDescent="0.2">
      <c r="A297" s="147"/>
      <c r="B297" s="148"/>
      <c r="C297" s="149"/>
      <c r="D297" s="150"/>
      <c r="E297" s="151"/>
      <c r="F297" s="150"/>
      <c r="G297" s="152"/>
      <c r="H297" s="150"/>
      <c r="I297" s="150"/>
      <c r="J297" s="152"/>
      <c r="K297" s="151"/>
      <c r="L297" s="151"/>
      <c r="M297" s="151"/>
      <c r="N297" s="151"/>
      <c r="O297" s="152"/>
      <c r="P297" s="152"/>
      <c r="Q297" s="153"/>
      <c r="R297" s="153"/>
      <c r="S297" s="154"/>
      <c r="U297" s="155" t="str">
        <f t="shared" si="9"/>
        <v/>
      </c>
      <c r="V297" s="155" t="str">
        <f t="shared" si="10"/>
        <v/>
      </c>
      <c r="W297" s="156" t="str">
        <f t="shared" si="11"/>
        <v/>
      </c>
      <c r="X297" s="155"/>
      <c r="Y297" s="155"/>
      <c r="Z297" s="155"/>
      <c r="AA297" s="155"/>
      <c r="AB297" s="156"/>
      <c r="AC297" s="155"/>
      <c r="AD297" s="155"/>
      <c r="AE297" s="155"/>
      <c r="AF297" s="155"/>
      <c r="AG297" s="156"/>
      <c r="AH297" s="155"/>
      <c r="AI297" s="155"/>
    </row>
    <row r="298" spans="1:35" x14ac:dyDescent="0.2">
      <c r="A298" s="147"/>
      <c r="B298" s="148"/>
      <c r="C298" s="149"/>
      <c r="D298" s="150"/>
      <c r="E298" s="151"/>
      <c r="F298" s="150"/>
      <c r="G298" s="152"/>
      <c r="H298" s="150"/>
      <c r="I298" s="150"/>
      <c r="J298" s="152"/>
      <c r="K298" s="151"/>
      <c r="L298" s="151"/>
      <c r="M298" s="151"/>
      <c r="N298" s="151"/>
      <c r="O298" s="152"/>
      <c r="P298" s="152"/>
      <c r="Q298" s="153"/>
      <c r="R298" s="153"/>
      <c r="S298" s="154"/>
      <c r="U298" s="155" t="str">
        <f t="shared" si="9"/>
        <v/>
      </c>
      <c r="V298" s="155" t="str">
        <f t="shared" si="10"/>
        <v/>
      </c>
      <c r="W298" s="156" t="str">
        <f t="shared" si="11"/>
        <v/>
      </c>
      <c r="X298" s="155"/>
      <c r="Y298" s="155"/>
      <c r="Z298" s="155"/>
      <c r="AA298" s="155"/>
      <c r="AB298" s="156"/>
      <c r="AC298" s="155"/>
      <c r="AD298" s="155"/>
      <c r="AE298" s="155"/>
      <c r="AF298" s="155"/>
      <c r="AG298" s="156"/>
      <c r="AH298" s="155"/>
      <c r="AI298" s="155"/>
    </row>
    <row r="299" spans="1:35" x14ac:dyDescent="0.2">
      <c r="A299" s="147"/>
      <c r="B299" s="148"/>
      <c r="C299" s="149"/>
      <c r="D299" s="150"/>
      <c r="E299" s="151"/>
      <c r="F299" s="150"/>
      <c r="G299" s="152"/>
      <c r="H299" s="150"/>
      <c r="I299" s="150"/>
      <c r="J299" s="152"/>
      <c r="K299" s="151"/>
      <c r="L299" s="151"/>
      <c r="M299" s="151"/>
      <c r="N299" s="151"/>
      <c r="O299" s="152"/>
      <c r="P299" s="152"/>
      <c r="Q299" s="153"/>
      <c r="R299" s="153"/>
      <c r="S299" s="154"/>
      <c r="U299" s="155" t="str">
        <f t="shared" si="9"/>
        <v/>
      </c>
      <c r="V299" s="155" t="str">
        <f t="shared" si="10"/>
        <v/>
      </c>
      <c r="W299" s="156" t="str">
        <f t="shared" si="11"/>
        <v/>
      </c>
      <c r="X299" s="155"/>
      <c r="Y299" s="155"/>
      <c r="Z299" s="155"/>
      <c r="AA299" s="155"/>
      <c r="AB299" s="156"/>
      <c r="AC299" s="155"/>
      <c r="AD299" s="155"/>
      <c r="AE299" s="155"/>
      <c r="AF299" s="155"/>
      <c r="AG299" s="156"/>
      <c r="AH299" s="155"/>
      <c r="AI299" s="155"/>
    </row>
    <row r="300" spans="1:35" x14ac:dyDescent="0.2">
      <c r="A300" s="147"/>
      <c r="B300" s="148"/>
      <c r="C300" s="149"/>
      <c r="D300" s="150"/>
      <c r="E300" s="151"/>
      <c r="F300" s="150"/>
      <c r="G300" s="152"/>
      <c r="H300" s="150"/>
      <c r="I300" s="150"/>
      <c r="J300" s="152"/>
      <c r="K300" s="151"/>
      <c r="L300" s="151"/>
      <c r="M300" s="151"/>
      <c r="N300" s="151"/>
      <c r="O300" s="152"/>
      <c r="P300" s="152"/>
      <c r="Q300" s="153"/>
      <c r="R300" s="153"/>
      <c r="S300" s="154"/>
      <c r="U300" s="155" t="str">
        <f t="shared" si="9"/>
        <v/>
      </c>
      <c r="V300" s="155" t="str">
        <f t="shared" si="10"/>
        <v/>
      </c>
      <c r="W300" s="156" t="str">
        <f t="shared" si="11"/>
        <v/>
      </c>
      <c r="X300" s="155"/>
      <c r="Y300" s="155"/>
      <c r="Z300" s="155"/>
      <c r="AA300" s="155"/>
      <c r="AB300" s="156"/>
      <c r="AC300" s="155"/>
      <c r="AD300" s="155"/>
      <c r="AE300" s="155"/>
      <c r="AF300" s="155"/>
      <c r="AG300" s="156"/>
      <c r="AH300" s="155"/>
      <c r="AI300" s="155"/>
    </row>
    <row r="301" spans="1:35" x14ac:dyDescent="0.2">
      <c r="A301" s="147"/>
      <c r="B301" s="148"/>
      <c r="C301" s="149"/>
      <c r="D301" s="150"/>
      <c r="E301" s="151"/>
      <c r="F301" s="150"/>
      <c r="G301" s="152"/>
      <c r="H301" s="150"/>
      <c r="I301" s="150"/>
      <c r="J301" s="152"/>
      <c r="K301" s="151"/>
      <c r="L301" s="151"/>
      <c r="M301" s="151"/>
      <c r="N301" s="151"/>
      <c r="O301" s="152"/>
      <c r="P301" s="152"/>
      <c r="Q301" s="153"/>
      <c r="R301" s="153"/>
      <c r="S301" s="154"/>
      <c r="U301" s="155" t="str">
        <f t="shared" si="9"/>
        <v/>
      </c>
      <c r="V301" s="155" t="str">
        <f t="shared" si="10"/>
        <v/>
      </c>
      <c r="W301" s="156" t="str">
        <f t="shared" si="11"/>
        <v/>
      </c>
      <c r="X301" s="155"/>
      <c r="Y301" s="155"/>
      <c r="Z301" s="155"/>
      <c r="AA301" s="155"/>
      <c r="AB301" s="156"/>
      <c r="AC301" s="155"/>
      <c r="AD301" s="155"/>
      <c r="AE301" s="155"/>
      <c r="AF301" s="155"/>
      <c r="AG301" s="156"/>
      <c r="AH301" s="155"/>
      <c r="AI301" s="155"/>
    </row>
    <row r="302" spans="1:35" x14ac:dyDescent="0.2">
      <c r="A302" s="147"/>
      <c r="B302" s="148"/>
      <c r="C302" s="149"/>
      <c r="D302" s="150"/>
      <c r="E302" s="151"/>
      <c r="F302" s="150"/>
      <c r="G302" s="152"/>
      <c r="H302" s="150"/>
      <c r="I302" s="150"/>
      <c r="J302" s="152"/>
      <c r="K302" s="151"/>
      <c r="L302" s="151"/>
      <c r="M302" s="151"/>
      <c r="N302" s="151"/>
      <c r="O302" s="152"/>
      <c r="P302" s="152"/>
      <c r="Q302" s="153"/>
      <c r="R302" s="153"/>
      <c r="S302" s="154"/>
      <c r="U302" s="155" t="str">
        <f t="shared" si="9"/>
        <v/>
      </c>
      <c r="V302" s="155" t="str">
        <f t="shared" si="10"/>
        <v/>
      </c>
      <c r="W302" s="156" t="str">
        <f t="shared" si="11"/>
        <v/>
      </c>
      <c r="X302" s="155"/>
      <c r="Y302" s="155"/>
      <c r="Z302" s="155"/>
      <c r="AA302" s="155"/>
      <c r="AB302" s="156"/>
      <c r="AC302" s="155"/>
      <c r="AD302" s="155"/>
      <c r="AE302" s="155"/>
      <c r="AF302" s="155"/>
      <c r="AG302" s="156"/>
      <c r="AH302" s="155"/>
      <c r="AI302" s="155"/>
    </row>
    <row r="303" spans="1:35" x14ac:dyDescent="0.2">
      <c r="A303" s="147"/>
      <c r="B303" s="148"/>
      <c r="C303" s="149"/>
      <c r="D303" s="150"/>
      <c r="E303" s="151"/>
      <c r="F303" s="150"/>
      <c r="G303" s="152"/>
      <c r="H303" s="150"/>
      <c r="I303" s="150"/>
      <c r="J303" s="152"/>
      <c r="K303" s="151"/>
      <c r="L303" s="151"/>
      <c r="M303" s="151"/>
      <c r="N303" s="151"/>
      <c r="O303" s="152"/>
      <c r="P303" s="152"/>
      <c r="Q303" s="153"/>
      <c r="R303" s="153"/>
      <c r="S303" s="154"/>
      <c r="U303" s="155" t="str">
        <f t="shared" si="9"/>
        <v/>
      </c>
      <c r="V303" s="155" t="str">
        <f t="shared" si="10"/>
        <v/>
      </c>
      <c r="W303" s="156" t="str">
        <f t="shared" si="11"/>
        <v/>
      </c>
      <c r="X303" s="155"/>
      <c r="Y303" s="155"/>
      <c r="Z303" s="155"/>
      <c r="AA303" s="155"/>
      <c r="AB303" s="156"/>
      <c r="AC303" s="155"/>
      <c r="AD303" s="155"/>
      <c r="AE303" s="155"/>
      <c r="AF303" s="155"/>
      <c r="AG303" s="156"/>
      <c r="AH303" s="155"/>
      <c r="AI303" s="155"/>
    </row>
    <row r="304" spans="1:35" x14ac:dyDescent="0.2">
      <c r="A304" s="147"/>
      <c r="B304" s="148"/>
      <c r="C304" s="149"/>
      <c r="D304" s="150"/>
      <c r="E304" s="151"/>
      <c r="F304" s="150"/>
      <c r="G304" s="152"/>
      <c r="H304" s="150"/>
      <c r="I304" s="150"/>
      <c r="J304" s="152"/>
      <c r="K304" s="151"/>
      <c r="L304" s="151"/>
      <c r="M304" s="151"/>
      <c r="N304" s="151"/>
      <c r="O304" s="152"/>
      <c r="P304" s="152"/>
      <c r="Q304" s="153"/>
      <c r="R304" s="153"/>
      <c r="S304" s="154"/>
      <c r="U304" s="155" t="str">
        <f t="shared" si="9"/>
        <v/>
      </c>
      <c r="V304" s="155" t="str">
        <f t="shared" si="10"/>
        <v/>
      </c>
      <c r="W304" s="156" t="str">
        <f t="shared" si="11"/>
        <v/>
      </c>
      <c r="X304" s="155"/>
      <c r="Y304" s="155"/>
      <c r="Z304" s="155"/>
      <c r="AA304" s="155"/>
      <c r="AB304" s="156"/>
      <c r="AC304" s="155"/>
      <c r="AD304" s="155"/>
      <c r="AE304" s="155"/>
      <c r="AF304" s="155"/>
      <c r="AG304" s="156"/>
      <c r="AH304" s="155"/>
      <c r="AI304" s="155"/>
    </row>
    <row r="305" spans="1:35" x14ac:dyDescent="0.2">
      <c r="A305" s="147"/>
      <c r="B305" s="148"/>
      <c r="C305" s="149"/>
      <c r="D305" s="150"/>
      <c r="E305" s="151"/>
      <c r="F305" s="150"/>
      <c r="G305" s="152"/>
      <c r="H305" s="150"/>
      <c r="I305" s="150"/>
      <c r="J305" s="152"/>
      <c r="K305" s="151"/>
      <c r="L305" s="151"/>
      <c r="M305" s="151"/>
      <c r="N305" s="151"/>
      <c r="O305" s="152"/>
      <c r="P305" s="152"/>
      <c r="Q305" s="153"/>
      <c r="R305" s="153"/>
      <c r="S305" s="154"/>
      <c r="U305" s="155" t="str">
        <f t="shared" si="9"/>
        <v/>
      </c>
      <c r="V305" s="155" t="str">
        <f t="shared" si="10"/>
        <v/>
      </c>
      <c r="W305" s="156" t="str">
        <f t="shared" si="11"/>
        <v/>
      </c>
      <c r="X305" s="155"/>
      <c r="Y305" s="155"/>
      <c r="Z305" s="155"/>
      <c r="AA305" s="155"/>
      <c r="AB305" s="156"/>
      <c r="AC305" s="155"/>
      <c r="AD305" s="155"/>
      <c r="AE305" s="155"/>
      <c r="AF305" s="155"/>
      <c r="AG305" s="156"/>
      <c r="AH305" s="155"/>
      <c r="AI305" s="155"/>
    </row>
    <row r="306" spans="1:35" x14ac:dyDescent="0.2">
      <c r="A306" s="147"/>
      <c r="B306" s="148"/>
      <c r="C306" s="149"/>
      <c r="D306" s="150"/>
      <c r="E306" s="151"/>
      <c r="F306" s="150"/>
      <c r="G306" s="152"/>
      <c r="H306" s="150"/>
      <c r="I306" s="150"/>
      <c r="J306" s="152"/>
      <c r="K306" s="151"/>
      <c r="L306" s="151"/>
      <c r="M306" s="151"/>
      <c r="N306" s="151"/>
      <c r="O306" s="152"/>
      <c r="P306" s="152"/>
      <c r="Q306" s="153"/>
      <c r="R306" s="153"/>
      <c r="S306" s="154"/>
      <c r="U306" s="155" t="str">
        <f t="shared" si="9"/>
        <v/>
      </c>
      <c r="V306" s="155" t="str">
        <f t="shared" si="10"/>
        <v/>
      </c>
      <c r="W306" s="156" t="str">
        <f t="shared" si="11"/>
        <v/>
      </c>
      <c r="X306" s="155"/>
      <c r="Y306" s="155"/>
      <c r="Z306" s="155"/>
      <c r="AA306" s="155"/>
      <c r="AB306" s="156"/>
      <c r="AC306" s="155"/>
      <c r="AD306" s="155"/>
      <c r="AE306" s="155"/>
      <c r="AF306" s="155"/>
      <c r="AG306" s="156"/>
      <c r="AH306" s="155"/>
      <c r="AI306" s="155"/>
    </row>
    <row r="307" spans="1:35" x14ac:dyDescent="0.2">
      <c r="A307" s="147"/>
      <c r="B307" s="148"/>
      <c r="C307" s="149"/>
      <c r="D307" s="150"/>
      <c r="E307" s="151"/>
      <c r="F307" s="150"/>
      <c r="G307" s="152"/>
      <c r="H307" s="150"/>
      <c r="I307" s="150"/>
      <c r="J307" s="152"/>
      <c r="K307" s="151"/>
      <c r="L307" s="151"/>
      <c r="M307" s="151"/>
      <c r="N307" s="151"/>
      <c r="O307" s="152"/>
      <c r="P307" s="152"/>
      <c r="Q307" s="153"/>
      <c r="R307" s="153"/>
      <c r="S307" s="154"/>
      <c r="U307" s="155" t="str">
        <f t="shared" si="9"/>
        <v/>
      </c>
      <c r="V307" s="155" t="str">
        <f t="shared" si="10"/>
        <v/>
      </c>
      <c r="W307" s="156" t="str">
        <f t="shared" si="11"/>
        <v/>
      </c>
      <c r="X307" s="155"/>
      <c r="Y307" s="155"/>
      <c r="Z307" s="155"/>
      <c r="AA307" s="155"/>
      <c r="AB307" s="156"/>
      <c r="AC307" s="155"/>
      <c r="AD307" s="155"/>
      <c r="AE307" s="155"/>
      <c r="AF307" s="155"/>
      <c r="AG307" s="156"/>
      <c r="AH307" s="155"/>
      <c r="AI307" s="155"/>
    </row>
    <row r="308" spans="1:35" x14ac:dyDescent="0.2">
      <c r="A308" s="147"/>
      <c r="B308" s="148"/>
      <c r="C308" s="149"/>
      <c r="D308" s="150"/>
      <c r="E308" s="151"/>
      <c r="F308" s="150"/>
      <c r="G308" s="152"/>
      <c r="H308" s="150"/>
      <c r="I308" s="150"/>
      <c r="J308" s="152"/>
      <c r="K308" s="151"/>
      <c r="L308" s="151"/>
      <c r="M308" s="151"/>
      <c r="N308" s="151"/>
      <c r="O308" s="152"/>
      <c r="P308" s="152"/>
      <c r="Q308" s="153"/>
      <c r="R308" s="153"/>
      <c r="S308" s="154"/>
      <c r="U308" s="155" t="str">
        <f t="shared" si="9"/>
        <v/>
      </c>
      <c r="V308" s="155" t="str">
        <f t="shared" si="10"/>
        <v/>
      </c>
      <c r="W308" s="156" t="str">
        <f t="shared" si="11"/>
        <v/>
      </c>
      <c r="X308" s="155"/>
      <c r="Y308" s="155"/>
      <c r="Z308" s="155"/>
      <c r="AA308" s="155"/>
      <c r="AB308" s="156"/>
      <c r="AC308" s="155"/>
      <c r="AD308" s="155"/>
      <c r="AE308" s="155"/>
      <c r="AF308" s="155"/>
      <c r="AG308" s="156"/>
      <c r="AH308" s="155"/>
      <c r="AI308" s="155"/>
    </row>
    <row r="309" spans="1:35" x14ac:dyDescent="0.2">
      <c r="A309" s="147"/>
      <c r="B309" s="148"/>
      <c r="C309" s="149"/>
      <c r="D309" s="150"/>
      <c r="E309" s="151"/>
      <c r="F309" s="150"/>
      <c r="G309" s="152"/>
      <c r="H309" s="150"/>
      <c r="I309" s="150"/>
      <c r="J309" s="152"/>
      <c r="K309" s="151"/>
      <c r="L309" s="151"/>
      <c r="M309" s="151"/>
      <c r="N309" s="151"/>
      <c r="O309" s="152"/>
      <c r="P309" s="152"/>
      <c r="Q309" s="153"/>
      <c r="R309" s="153"/>
      <c r="S309" s="154"/>
      <c r="U309" s="155" t="str">
        <f t="shared" si="9"/>
        <v/>
      </c>
      <c r="V309" s="155" t="str">
        <f t="shared" si="10"/>
        <v/>
      </c>
      <c r="W309" s="156" t="str">
        <f t="shared" si="11"/>
        <v/>
      </c>
      <c r="X309" s="155"/>
      <c r="Y309" s="155"/>
      <c r="Z309" s="155"/>
      <c r="AA309" s="155"/>
      <c r="AB309" s="156"/>
      <c r="AC309" s="155"/>
      <c r="AD309" s="155"/>
      <c r="AE309" s="155"/>
      <c r="AF309" s="155"/>
      <c r="AG309" s="156"/>
      <c r="AH309" s="155"/>
      <c r="AI309" s="155"/>
    </row>
    <row r="310" spans="1:35" x14ac:dyDescent="0.2">
      <c r="A310" s="147"/>
      <c r="B310" s="148"/>
      <c r="C310" s="149"/>
      <c r="D310" s="150"/>
      <c r="E310" s="151"/>
      <c r="F310" s="150"/>
      <c r="G310" s="152"/>
      <c r="H310" s="150"/>
      <c r="I310" s="150"/>
      <c r="J310" s="152"/>
      <c r="K310" s="151"/>
      <c r="L310" s="151"/>
      <c r="M310" s="151"/>
      <c r="N310" s="151"/>
      <c r="O310" s="152"/>
      <c r="P310" s="152"/>
      <c r="Q310" s="153"/>
      <c r="R310" s="153"/>
      <c r="S310" s="154"/>
      <c r="U310" s="155" t="str">
        <f t="shared" si="9"/>
        <v/>
      </c>
      <c r="V310" s="155" t="str">
        <f t="shared" si="10"/>
        <v/>
      </c>
      <c r="W310" s="156" t="str">
        <f t="shared" si="11"/>
        <v/>
      </c>
      <c r="X310" s="155"/>
      <c r="Y310" s="155"/>
      <c r="Z310" s="155"/>
      <c r="AA310" s="155"/>
      <c r="AB310" s="156"/>
      <c r="AC310" s="155"/>
      <c r="AD310" s="155"/>
      <c r="AE310" s="155"/>
      <c r="AF310" s="155"/>
      <c r="AG310" s="156"/>
      <c r="AH310" s="155"/>
      <c r="AI310" s="155"/>
    </row>
    <row r="311" spans="1:35" x14ac:dyDescent="0.2">
      <c r="A311" s="147"/>
      <c r="B311" s="148"/>
      <c r="C311" s="149"/>
      <c r="D311" s="150"/>
      <c r="E311" s="151"/>
      <c r="F311" s="150"/>
      <c r="G311" s="152"/>
      <c r="H311" s="150"/>
      <c r="I311" s="150"/>
      <c r="J311" s="152"/>
      <c r="K311" s="151"/>
      <c r="L311" s="151"/>
      <c r="M311" s="151"/>
      <c r="N311" s="151"/>
      <c r="O311" s="152"/>
      <c r="P311" s="152"/>
      <c r="Q311" s="153"/>
      <c r="R311" s="153"/>
      <c r="S311" s="154"/>
      <c r="U311" s="155" t="str">
        <f t="shared" si="9"/>
        <v/>
      </c>
      <c r="V311" s="155" t="str">
        <f t="shared" si="10"/>
        <v/>
      </c>
      <c r="W311" s="156" t="str">
        <f t="shared" si="11"/>
        <v/>
      </c>
      <c r="X311" s="155"/>
      <c r="Y311" s="155"/>
      <c r="Z311" s="155"/>
      <c r="AA311" s="155"/>
      <c r="AB311" s="156"/>
      <c r="AC311" s="155"/>
      <c r="AD311" s="155"/>
      <c r="AE311" s="155"/>
      <c r="AF311" s="155"/>
      <c r="AG311" s="156"/>
      <c r="AH311" s="155"/>
      <c r="AI311" s="155"/>
    </row>
    <row r="312" spans="1:35" x14ac:dyDescent="0.2">
      <c r="A312" s="147"/>
      <c r="B312" s="148"/>
      <c r="C312" s="149"/>
      <c r="D312" s="150"/>
      <c r="E312" s="151"/>
      <c r="F312" s="150"/>
      <c r="G312" s="152"/>
      <c r="H312" s="150"/>
      <c r="I312" s="150"/>
      <c r="J312" s="152"/>
      <c r="K312" s="151"/>
      <c r="L312" s="151"/>
      <c r="M312" s="151"/>
      <c r="N312" s="151"/>
      <c r="O312" s="152"/>
      <c r="P312" s="152"/>
      <c r="Q312" s="153"/>
      <c r="R312" s="153"/>
      <c r="S312" s="154"/>
      <c r="U312" s="155" t="str">
        <f t="shared" ref="U312:U375" si="12">IF(K312, K312,"")</f>
        <v/>
      </c>
      <c r="V312" s="155" t="str">
        <f t="shared" ref="V312:V375" si="13">IF(M312, M312,"")</f>
        <v/>
      </c>
      <c r="W312" s="156" t="str">
        <f t="shared" ref="W312:W375" si="14">IF(O312, O312,"")</f>
        <v/>
      </c>
      <c r="X312" s="155"/>
      <c r="Y312" s="155"/>
      <c r="Z312" s="155"/>
      <c r="AA312" s="155"/>
      <c r="AB312" s="156"/>
      <c r="AC312" s="155"/>
      <c r="AD312" s="155"/>
      <c r="AE312" s="155"/>
      <c r="AF312" s="155"/>
      <c r="AG312" s="156"/>
      <c r="AH312" s="155"/>
      <c r="AI312" s="155"/>
    </row>
    <row r="313" spans="1:35" x14ac:dyDescent="0.2">
      <c r="A313" s="147"/>
      <c r="B313" s="148"/>
      <c r="C313" s="149"/>
      <c r="D313" s="150"/>
      <c r="E313" s="151"/>
      <c r="F313" s="150"/>
      <c r="G313" s="152"/>
      <c r="H313" s="150"/>
      <c r="I313" s="150"/>
      <c r="J313" s="152"/>
      <c r="K313" s="151"/>
      <c r="L313" s="151"/>
      <c r="M313" s="151"/>
      <c r="N313" s="151"/>
      <c r="O313" s="152"/>
      <c r="P313" s="152"/>
      <c r="Q313" s="153"/>
      <c r="R313" s="153"/>
      <c r="S313" s="154"/>
      <c r="U313" s="155" t="str">
        <f t="shared" si="12"/>
        <v/>
      </c>
      <c r="V313" s="155" t="str">
        <f t="shared" si="13"/>
        <v/>
      </c>
      <c r="W313" s="156" t="str">
        <f t="shared" si="14"/>
        <v/>
      </c>
      <c r="X313" s="155"/>
      <c r="Y313" s="155"/>
      <c r="Z313" s="155"/>
      <c r="AA313" s="155"/>
      <c r="AB313" s="156"/>
      <c r="AC313" s="155"/>
      <c r="AD313" s="155"/>
      <c r="AE313" s="155"/>
      <c r="AF313" s="155"/>
      <c r="AG313" s="156"/>
      <c r="AH313" s="155"/>
      <c r="AI313" s="155"/>
    </row>
    <row r="314" spans="1:35" x14ac:dyDescent="0.2">
      <c r="A314" s="147"/>
      <c r="B314" s="148"/>
      <c r="C314" s="149"/>
      <c r="D314" s="150"/>
      <c r="E314" s="151"/>
      <c r="F314" s="150"/>
      <c r="G314" s="152"/>
      <c r="H314" s="150"/>
      <c r="I314" s="150"/>
      <c r="J314" s="152"/>
      <c r="K314" s="151"/>
      <c r="L314" s="151"/>
      <c r="M314" s="151"/>
      <c r="N314" s="151"/>
      <c r="O314" s="152"/>
      <c r="P314" s="152"/>
      <c r="Q314" s="153"/>
      <c r="R314" s="153"/>
      <c r="S314" s="154"/>
      <c r="U314" s="155" t="str">
        <f t="shared" si="12"/>
        <v/>
      </c>
      <c r="V314" s="155" t="str">
        <f t="shared" si="13"/>
        <v/>
      </c>
      <c r="W314" s="156" t="str">
        <f t="shared" si="14"/>
        <v/>
      </c>
      <c r="X314" s="155"/>
      <c r="Y314" s="155"/>
      <c r="Z314" s="155"/>
      <c r="AA314" s="155"/>
      <c r="AB314" s="156"/>
      <c r="AC314" s="155"/>
      <c r="AD314" s="155"/>
      <c r="AE314" s="155"/>
      <c r="AF314" s="155"/>
      <c r="AG314" s="156"/>
      <c r="AH314" s="155"/>
      <c r="AI314" s="155"/>
    </row>
    <row r="315" spans="1:35" x14ac:dyDescent="0.2">
      <c r="A315" s="147"/>
      <c r="B315" s="148"/>
      <c r="C315" s="149"/>
      <c r="D315" s="150"/>
      <c r="E315" s="151"/>
      <c r="F315" s="150"/>
      <c r="G315" s="152"/>
      <c r="H315" s="150"/>
      <c r="I315" s="150"/>
      <c r="J315" s="152"/>
      <c r="K315" s="151"/>
      <c r="L315" s="151"/>
      <c r="M315" s="151"/>
      <c r="N315" s="151"/>
      <c r="O315" s="152"/>
      <c r="P315" s="152"/>
      <c r="Q315" s="153"/>
      <c r="R315" s="153"/>
      <c r="S315" s="154"/>
      <c r="U315" s="155" t="str">
        <f t="shared" si="12"/>
        <v/>
      </c>
      <c r="V315" s="155" t="str">
        <f t="shared" si="13"/>
        <v/>
      </c>
      <c r="W315" s="156" t="str">
        <f t="shared" si="14"/>
        <v/>
      </c>
      <c r="X315" s="155"/>
      <c r="Y315" s="155"/>
      <c r="Z315" s="155"/>
      <c r="AA315" s="155"/>
      <c r="AB315" s="156"/>
      <c r="AC315" s="155"/>
      <c r="AD315" s="155"/>
      <c r="AE315" s="155"/>
      <c r="AF315" s="155"/>
      <c r="AG315" s="156"/>
      <c r="AH315" s="155"/>
      <c r="AI315" s="155"/>
    </row>
    <row r="316" spans="1:35" x14ac:dyDescent="0.2">
      <c r="A316" s="147"/>
      <c r="B316" s="148"/>
      <c r="C316" s="149"/>
      <c r="D316" s="150"/>
      <c r="E316" s="151"/>
      <c r="F316" s="150"/>
      <c r="G316" s="152"/>
      <c r="H316" s="150"/>
      <c r="I316" s="150"/>
      <c r="J316" s="152"/>
      <c r="K316" s="151"/>
      <c r="L316" s="151"/>
      <c r="M316" s="151"/>
      <c r="N316" s="151"/>
      <c r="O316" s="152"/>
      <c r="P316" s="152"/>
      <c r="Q316" s="153"/>
      <c r="R316" s="153"/>
      <c r="S316" s="154"/>
      <c r="U316" s="155" t="str">
        <f t="shared" si="12"/>
        <v/>
      </c>
      <c r="V316" s="155" t="str">
        <f t="shared" si="13"/>
        <v/>
      </c>
      <c r="W316" s="156" t="str">
        <f t="shared" si="14"/>
        <v/>
      </c>
      <c r="X316" s="155"/>
      <c r="Y316" s="155"/>
      <c r="Z316" s="155"/>
      <c r="AA316" s="155"/>
      <c r="AB316" s="156"/>
      <c r="AC316" s="155"/>
      <c r="AD316" s="155"/>
      <c r="AE316" s="155"/>
      <c r="AF316" s="155"/>
      <c r="AG316" s="156"/>
      <c r="AH316" s="155"/>
      <c r="AI316" s="155"/>
    </row>
    <row r="317" spans="1:35" x14ac:dyDescent="0.2">
      <c r="A317" s="147"/>
      <c r="B317" s="148"/>
      <c r="C317" s="149"/>
      <c r="D317" s="150"/>
      <c r="E317" s="151"/>
      <c r="F317" s="150"/>
      <c r="G317" s="152"/>
      <c r="H317" s="150"/>
      <c r="I317" s="150"/>
      <c r="J317" s="152"/>
      <c r="K317" s="151"/>
      <c r="L317" s="151"/>
      <c r="M317" s="151"/>
      <c r="N317" s="151"/>
      <c r="O317" s="152"/>
      <c r="P317" s="152"/>
      <c r="Q317" s="153"/>
      <c r="R317" s="153"/>
      <c r="S317" s="154"/>
      <c r="U317" s="155" t="str">
        <f t="shared" si="12"/>
        <v/>
      </c>
      <c r="V317" s="155" t="str">
        <f t="shared" si="13"/>
        <v/>
      </c>
      <c r="W317" s="156" t="str">
        <f t="shared" si="14"/>
        <v/>
      </c>
      <c r="X317" s="155"/>
      <c r="Y317" s="155"/>
      <c r="Z317" s="155"/>
      <c r="AA317" s="155"/>
      <c r="AB317" s="156"/>
      <c r="AC317" s="155"/>
      <c r="AD317" s="155"/>
      <c r="AE317" s="155"/>
      <c r="AF317" s="155"/>
      <c r="AG317" s="156"/>
      <c r="AH317" s="155"/>
      <c r="AI317" s="155"/>
    </row>
    <row r="318" spans="1:35" x14ac:dyDescent="0.2">
      <c r="A318" s="147"/>
      <c r="B318" s="148"/>
      <c r="C318" s="149"/>
      <c r="D318" s="150"/>
      <c r="E318" s="151"/>
      <c r="F318" s="150"/>
      <c r="G318" s="152"/>
      <c r="H318" s="150"/>
      <c r="I318" s="150"/>
      <c r="J318" s="152"/>
      <c r="K318" s="151"/>
      <c r="L318" s="151"/>
      <c r="M318" s="151"/>
      <c r="N318" s="151"/>
      <c r="O318" s="152"/>
      <c r="P318" s="152"/>
      <c r="Q318" s="153"/>
      <c r="R318" s="153"/>
      <c r="S318" s="154"/>
      <c r="U318" s="155" t="str">
        <f t="shared" si="12"/>
        <v/>
      </c>
      <c r="V318" s="155" t="str">
        <f t="shared" si="13"/>
        <v/>
      </c>
      <c r="W318" s="156" t="str">
        <f t="shared" si="14"/>
        <v/>
      </c>
      <c r="X318" s="155"/>
      <c r="Y318" s="155"/>
      <c r="Z318" s="155"/>
      <c r="AA318" s="155"/>
      <c r="AB318" s="156"/>
      <c r="AC318" s="155"/>
      <c r="AD318" s="155"/>
      <c r="AE318" s="155"/>
      <c r="AF318" s="155"/>
      <c r="AG318" s="156"/>
      <c r="AH318" s="155"/>
      <c r="AI318" s="155"/>
    </row>
    <row r="319" spans="1:35" x14ac:dyDescent="0.2">
      <c r="A319" s="147"/>
      <c r="B319" s="148"/>
      <c r="C319" s="149"/>
      <c r="D319" s="150"/>
      <c r="E319" s="151"/>
      <c r="F319" s="150"/>
      <c r="G319" s="152"/>
      <c r="H319" s="150"/>
      <c r="I319" s="150"/>
      <c r="J319" s="152"/>
      <c r="K319" s="151"/>
      <c r="L319" s="151"/>
      <c r="M319" s="151"/>
      <c r="N319" s="151"/>
      <c r="O319" s="152"/>
      <c r="P319" s="152"/>
      <c r="Q319" s="153"/>
      <c r="R319" s="153"/>
      <c r="S319" s="154"/>
      <c r="U319" s="155" t="str">
        <f t="shared" si="12"/>
        <v/>
      </c>
      <c r="V319" s="155" t="str">
        <f t="shared" si="13"/>
        <v/>
      </c>
      <c r="W319" s="156" t="str">
        <f t="shared" si="14"/>
        <v/>
      </c>
      <c r="X319" s="155"/>
      <c r="Y319" s="155"/>
      <c r="Z319" s="155"/>
      <c r="AA319" s="155"/>
      <c r="AB319" s="156"/>
      <c r="AC319" s="155"/>
      <c r="AD319" s="155"/>
      <c r="AE319" s="155"/>
      <c r="AF319" s="155"/>
      <c r="AG319" s="156"/>
      <c r="AH319" s="155"/>
      <c r="AI319" s="155"/>
    </row>
    <row r="320" spans="1:35" x14ac:dyDescent="0.2">
      <c r="A320" s="147"/>
      <c r="B320" s="148"/>
      <c r="C320" s="149"/>
      <c r="D320" s="150"/>
      <c r="E320" s="151"/>
      <c r="F320" s="150"/>
      <c r="G320" s="152"/>
      <c r="H320" s="150"/>
      <c r="I320" s="150"/>
      <c r="J320" s="152"/>
      <c r="K320" s="151"/>
      <c r="L320" s="151"/>
      <c r="M320" s="151"/>
      <c r="N320" s="151"/>
      <c r="O320" s="152"/>
      <c r="P320" s="152"/>
      <c r="Q320" s="153"/>
      <c r="R320" s="153"/>
      <c r="S320" s="154"/>
      <c r="U320" s="155" t="str">
        <f t="shared" si="12"/>
        <v/>
      </c>
      <c r="V320" s="155" t="str">
        <f t="shared" si="13"/>
        <v/>
      </c>
      <c r="W320" s="156" t="str">
        <f t="shared" si="14"/>
        <v/>
      </c>
      <c r="X320" s="155"/>
      <c r="Y320" s="155"/>
      <c r="Z320" s="155"/>
      <c r="AA320" s="155"/>
      <c r="AB320" s="156"/>
      <c r="AC320" s="155"/>
      <c r="AD320" s="155"/>
      <c r="AE320" s="155"/>
      <c r="AF320" s="155"/>
      <c r="AG320" s="156"/>
      <c r="AH320" s="155"/>
      <c r="AI320" s="155"/>
    </row>
    <row r="321" spans="1:35" x14ac:dyDescent="0.2">
      <c r="A321" s="147"/>
      <c r="B321" s="148"/>
      <c r="C321" s="149"/>
      <c r="D321" s="150"/>
      <c r="E321" s="151"/>
      <c r="F321" s="150"/>
      <c r="G321" s="152"/>
      <c r="H321" s="150"/>
      <c r="I321" s="150"/>
      <c r="J321" s="152"/>
      <c r="K321" s="151"/>
      <c r="L321" s="151"/>
      <c r="M321" s="151"/>
      <c r="N321" s="151"/>
      <c r="O321" s="152"/>
      <c r="P321" s="152"/>
      <c r="Q321" s="153"/>
      <c r="R321" s="153"/>
      <c r="S321" s="154"/>
      <c r="U321" s="155" t="str">
        <f t="shared" si="12"/>
        <v/>
      </c>
      <c r="V321" s="155" t="str">
        <f t="shared" si="13"/>
        <v/>
      </c>
      <c r="W321" s="156" t="str">
        <f t="shared" si="14"/>
        <v/>
      </c>
      <c r="X321" s="155"/>
      <c r="Y321" s="155"/>
      <c r="Z321" s="155"/>
      <c r="AA321" s="155"/>
      <c r="AB321" s="156"/>
      <c r="AC321" s="155"/>
      <c r="AD321" s="155"/>
      <c r="AE321" s="155"/>
      <c r="AF321" s="155"/>
      <c r="AG321" s="156"/>
      <c r="AH321" s="155"/>
      <c r="AI321" s="155"/>
    </row>
    <row r="322" spans="1:35" x14ac:dyDescent="0.2">
      <c r="A322" s="147"/>
      <c r="B322" s="148"/>
      <c r="C322" s="149"/>
      <c r="D322" s="150"/>
      <c r="E322" s="151"/>
      <c r="F322" s="150"/>
      <c r="G322" s="152"/>
      <c r="H322" s="150"/>
      <c r="I322" s="150"/>
      <c r="J322" s="152"/>
      <c r="K322" s="151"/>
      <c r="L322" s="151"/>
      <c r="M322" s="151"/>
      <c r="N322" s="151"/>
      <c r="O322" s="152"/>
      <c r="P322" s="152"/>
      <c r="Q322" s="153"/>
      <c r="R322" s="153"/>
      <c r="S322" s="154"/>
      <c r="U322" s="155" t="str">
        <f t="shared" si="12"/>
        <v/>
      </c>
      <c r="V322" s="155" t="str">
        <f t="shared" si="13"/>
        <v/>
      </c>
      <c r="W322" s="156" t="str">
        <f t="shared" si="14"/>
        <v/>
      </c>
      <c r="X322" s="155"/>
      <c r="Y322" s="155"/>
      <c r="Z322" s="155"/>
      <c r="AA322" s="155"/>
      <c r="AB322" s="156"/>
      <c r="AC322" s="155"/>
      <c r="AD322" s="155"/>
      <c r="AE322" s="155"/>
      <c r="AF322" s="155"/>
      <c r="AG322" s="156"/>
      <c r="AH322" s="155"/>
      <c r="AI322" s="155"/>
    </row>
    <row r="323" spans="1:35" x14ac:dyDescent="0.2">
      <c r="A323" s="147"/>
      <c r="B323" s="148"/>
      <c r="C323" s="149"/>
      <c r="D323" s="150"/>
      <c r="E323" s="151"/>
      <c r="F323" s="150"/>
      <c r="G323" s="152"/>
      <c r="H323" s="150"/>
      <c r="I323" s="150"/>
      <c r="J323" s="152"/>
      <c r="K323" s="151"/>
      <c r="L323" s="151"/>
      <c r="M323" s="151"/>
      <c r="N323" s="151"/>
      <c r="O323" s="152"/>
      <c r="P323" s="152"/>
      <c r="Q323" s="153"/>
      <c r="R323" s="153"/>
      <c r="S323" s="154"/>
      <c r="U323" s="155" t="str">
        <f t="shared" si="12"/>
        <v/>
      </c>
      <c r="V323" s="155" t="str">
        <f t="shared" si="13"/>
        <v/>
      </c>
      <c r="W323" s="156" t="str">
        <f t="shared" si="14"/>
        <v/>
      </c>
      <c r="X323" s="155"/>
      <c r="Y323" s="155"/>
      <c r="Z323" s="155"/>
      <c r="AA323" s="155"/>
      <c r="AB323" s="156"/>
      <c r="AC323" s="155"/>
      <c r="AD323" s="155"/>
      <c r="AE323" s="155"/>
      <c r="AF323" s="155"/>
      <c r="AG323" s="156"/>
      <c r="AH323" s="155"/>
      <c r="AI323" s="155"/>
    </row>
    <row r="324" spans="1:35" x14ac:dyDescent="0.2">
      <c r="A324" s="147"/>
      <c r="B324" s="148"/>
      <c r="C324" s="149"/>
      <c r="D324" s="150"/>
      <c r="E324" s="151"/>
      <c r="F324" s="150"/>
      <c r="G324" s="152"/>
      <c r="H324" s="150"/>
      <c r="I324" s="150"/>
      <c r="J324" s="152"/>
      <c r="K324" s="151"/>
      <c r="L324" s="151"/>
      <c r="M324" s="151"/>
      <c r="N324" s="151"/>
      <c r="O324" s="152"/>
      <c r="P324" s="152"/>
      <c r="Q324" s="153"/>
      <c r="R324" s="153"/>
      <c r="S324" s="154"/>
      <c r="U324" s="155" t="str">
        <f t="shared" si="12"/>
        <v/>
      </c>
      <c r="V324" s="155" t="str">
        <f t="shared" si="13"/>
        <v/>
      </c>
      <c r="W324" s="156" t="str">
        <f t="shared" si="14"/>
        <v/>
      </c>
      <c r="X324" s="155"/>
      <c r="Y324" s="155"/>
      <c r="Z324" s="155"/>
      <c r="AA324" s="155"/>
      <c r="AB324" s="156"/>
      <c r="AC324" s="155"/>
      <c r="AD324" s="155"/>
      <c r="AE324" s="155"/>
      <c r="AF324" s="155"/>
      <c r="AG324" s="156"/>
      <c r="AH324" s="155"/>
      <c r="AI324" s="155"/>
    </row>
    <row r="325" spans="1:35" x14ac:dyDescent="0.2">
      <c r="A325" s="147"/>
      <c r="B325" s="148"/>
      <c r="C325" s="149"/>
      <c r="D325" s="150"/>
      <c r="E325" s="151"/>
      <c r="F325" s="150"/>
      <c r="G325" s="152"/>
      <c r="H325" s="150"/>
      <c r="I325" s="150"/>
      <c r="J325" s="152"/>
      <c r="K325" s="151"/>
      <c r="L325" s="151"/>
      <c r="M325" s="151"/>
      <c r="N325" s="151"/>
      <c r="O325" s="152"/>
      <c r="P325" s="152"/>
      <c r="Q325" s="153"/>
      <c r="R325" s="153"/>
      <c r="S325" s="154"/>
      <c r="U325" s="155" t="str">
        <f t="shared" si="12"/>
        <v/>
      </c>
      <c r="V325" s="155" t="str">
        <f t="shared" si="13"/>
        <v/>
      </c>
      <c r="W325" s="156" t="str">
        <f t="shared" si="14"/>
        <v/>
      </c>
      <c r="X325" s="155"/>
      <c r="Y325" s="155"/>
      <c r="Z325" s="155"/>
      <c r="AA325" s="155"/>
      <c r="AB325" s="156"/>
      <c r="AC325" s="155"/>
      <c r="AD325" s="155"/>
      <c r="AE325" s="155"/>
      <c r="AF325" s="155"/>
      <c r="AG325" s="156"/>
      <c r="AH325" s="155"/>
      <c r="AI325" s="155"/>
    </row>
    <row r="326" spans="1:35" x14ac:dyDescent="0.2">
      <c r="A326" s="147"/>
      <c r="B326" s="148"/>
      <c r="C326" s="149"/>
      <c r="D326" s="150"/>
      <c r="E326" s="151"/>
      <c r="F326" s="150"/>
      <c r="G326" s="152"/>
      <c r="H326" s="150"/>
      <c r="I326" s="150"/>
      <c r="J326" s="152"/>
      <c r="K326" s="151"/>
      <c r="L326" s="151"/>
      <c r="M326" s="151"/>
      <c r="N326" s="151"/>
      <c r="O326" s="152"/>
      <c r="P326" s="152"/>
      <c r="Q326" s="153"/>
      <c r="R326" s="153"/>
      <c r="S326" s="154"/>
      <c r="U326" s="155" t="str">
        <f t="shared" si="12"/>
        <v/>
      </c>
      <c r="V326" s="155" t="str">
        <f t="shared" si="13"/>
        <v/>
      </c>
      <c r="W326" s="156" t="str">
        <f t="shared" si="14"/>
        <v/>
      </c>
      <c r="X326" s="155"/>
      <c r="Y326" s="155"/>
      <c r="Z326" s="155"/>
      <c r="AA326" s="155"/>
      <c r="AB326" s="156"/>
      <c r="AC326" s="155"/>
      <c r="AD326" s="155"/>
      <c r="AE326" s="155"/>
      <c r="AF326" s="155"/>
      <c r="AG326" s="156"/>
      <c r="AH326" s="155"/>
      <c r="AI326" s="155"/>
    </row>
    <row r="327" spans="1:35" x14ac:dyDescent="0.2">
      <c r="A327" s="147"/>
      <c r="B327" s="148"/>
      <c r="C327" s="149"/>
      <c r="D327" s="150"/>
      <c r="E327" s="151"/>
      <c r="F327" s="150"/>
      <c r="G327" s="152"/>
      <c r="H327" s="150"/>
      <c r="I327" s="150"/>
      <c r="J327" s="152"/>
      <c r="K327" s="151"/>
      <c r="L327" s="151"/>
      <c r="M327" s="151"/>
      <c r="N327" s="151"/>
      <c r="O327" s="152"/>
      <c r="P327" s="152"/>
      <c r="Q327" s="153"/>
      <c r="R327" s="153"/>
      <c r="S327" s="154"/>
      <c r="U327" s="155" t="str">
        <f t="shared" si="12"/>
        <v/>
      </c>
      <c r="V327" s="155" t="str">
        <f t="shared" si="13"/>
        <v/>
      </c>
      <c r="W327" s="156" t="str">
        <f t="shared" si="14"/>
        <v/>
      </c>
      <c r="X327" s="155"/>
      <c r="Y327" s="155"/>
      <c r="Z327" s="155"/>
      <c r="AA327" s="155"/>
      <c r="AB327" s="156"/>
      <c r="AC327" s="155"/>
      <c r="AD327" s="155"/>
      <c r="AE327" s="155"/>
      <c r="AF327" s="155"/>
      <c r="AG327" s="156"/>
      <c r="AH327" s="155"/>
      <c r="AI327" s="155"/>
    </row>
    <row r="328" spans="1:35" x14ac:dyDescent="0.2">
      <c r="A328" s="147"/>
      <c r="B328" s="148"/>
      <c r="C328" s="149"/>
      <c r="D328" s="150"/>
      <c r="E328" s="151"/>
      <c r="F328" s="150"/>
      <c r="G328" s="152"/>
      <c r="H328" s="150"/>
      <c r="I328" s="150"/>
      <c r="J328" s="152"/>
      <c r="K328" s="151"/>
      <c r="L328" s="151"/>
      <c r="M328" s="151"/>
      <c r="N328" s="151"/>
      <c r="O328" s="152"/>
      <c r="P328" s="152"/>
      <c r="Q328" s="153"/>
      <c r="R328" s="153"/>
      <c r="S328" s="154"/>
      <c r="U328" s="155" t="str">
        <f t="shared" si="12"/>
        <v/>
      </c>
      <c r="V328" s="155" t="str">
        <f t="shared" si="13"/>
        <v/>
      </c>
      <c r="W328" s="156" t="str">
        <f t="shared" si="14"/>
        <v/>
      </c>
      <c r="X328" s="155"/>
      <c r="Y328" s="155"/>
      <c r="Z328" s="155"/>
      <c r="AA328" s="155"/>
      <c r="AB328" s="156"/>
      <c r="AC328" s="155"/>
      <c r="AD328" s="155"/>
      <c r="AE328" s="155"/>
      <c r="AF328" s="155"/>
      <c r="AG328" s="156"/>
      <c r="AH328" s="155"/>
      <c r="AI328" s="155"/>
    </row>
    <row r="329" spans="1:35" x14ac:dyDescent="0.2">
      <c r="A329" s="147"/>
      <c r="B329" s="148"/>
      <c r="C329" s="149"/>
      <c r="D329" s="150"/>
      <c r="E329" s="151"/>
      <c r="F329" s="150"/>
      <c r="G329" s="152"/>
      <c r="H329" s="150"/>
      <c r="I329" s="150"/>
      <c r="J329" s="152"/>
      <c r="K329" s="151"/>
      <c r="L329" s="151"/>
      <c r="M329" s="151"/>
      <c r="N329" s="151"/>
      <c r="O329" s="152"/>
      <c r="P329" s="152"/>
      <c r="Q329" s="153"/>
      <c r="R329" s="153"/>
      <c r="S329" s="154"/>
      <c r="U329" s="155" t="str">
        <f t="shared" si="12"/>
        <v/>
      </c>
      <c r="V329" s="155" t="str">
        <f t="shared" si="13"/>
        <v/>
      </c>
      <c r="W329" s="156" t="str">
        <f t="shared" si="14"/>
        <v/>
      </c>
      <c r="X329" s="155"/>
      <c r="Y329" s="155"/>
      <c r="Z329" s="155"/>
      <c r="AA329" s="155"/>
      <c r="AB329" s="156"/>
      <c r="AC329" s="155"/>
      <c r="AD329" s="155"/>
      <c r="AE329" s="155"/>
      <c r="AF329" s="155"/>
      <c r="AG329" s="156"/>
      <c r="AH329" s="155"/>
      <c r="AI329" s="155"/>
    </row>
    <row r="330" spans="1:35" x14ac:dyDescent="0.2">
      <c r="A330" s="147"/>
      <c r="B330" s="148"/>
      <c r="C330" s="149"/>
      <c r="D330" s="150"/>
      <c r="E330" s="151"/>
      <c r="F330" s="150"/>
      <c r="G330" s="152"/>
      <c r="H330" s="150"/>
      <c r="I330" s="150"/>
      <c r="J330" s="152"/>
      <c r="K330" s="151"/>
      <c r="L330" s="151"/>
      <c r="M330" s="151"/>
      <c r="N330" s="151"/>
      <c r="O330" s="152"/>
      <c r="P330" s="152"/>
      <c r="Q330" s="153"/>
      <c r="R330" s="153"/>
      <c r="S330" s="154"/>
      <c r="U330" s="155" t="str">
        <f t="shared" si="12"/>
        <v/>
      </c>
      <c r="V330" s="155" t="str">
        <f t="shared" si="13"/>
        <v/>
      </c>
      <c r="W330" s="156" t="str">
        <f t="shared" si="14"/>
        <v/>
      </c>
      <c r="X330" s="155"/>
      <c r="Y330" s="155"/>
      <c r="Z330" s="155"/>
      <c r="AA330" s="155"/>
      <c r="AB330" s="156"/>
      <c r="AC330" s="155"/>
      <c r="AD330" s="155"/>
      <c r="AE330" s="155"/>
      <c r="AF330" s="155"/>
      <c r="AG330" s="156"/>
      <c r="AH330" s="155"/>
      <c r="AI330" s="155"/>
    </row>
    <row r="331" spans="1:35" x14ac:dyDescent="0.2">
      <c r="A331" s="147"/>
      <c r="B331" s="148"/>
      <c r="C331" s="149"/>
      <c r="D331" s="150"/>
      <c r="E331" s="151"/>
      <c r="F331" s="150"/>
      <c r="G331" s="152"/>
      <c r="H331" s="150"/>
      <c r="I331" s="150"/>
      <c r="J331" s="152"/>
      <c r="K331" s="151"/>
      <c r="L331" s="151"/>
      <c r="M331" s="151"/>
      <c r="N331" s="151"/>
      <c r="O331" s="152"/>
      <c r="P331" s="152"/>
      <c r="Q331" s="153"/>
      <c r="R331" s="153"/>
      <c r="S331" s="154"/>
      <c r="U331" s="155" t="str">
        <f t="shared" si="12"/>
        <v/>
      </c>
      <c r="V331" s="155" t="str">
        <f t="shared" si="13"/>
        <v/>
      </c>
      <c r="W331" s="156" t="str">
        <f t="shared" si="14"/>
        <v/>
      </c>
      <c r="X331" s="155"/>
      <c r="Y331" s="155"/>
      <c r="Z331" s="155"/>
      <c r="AA331" s="155"/>
      <c r="AB331" s="156"/>
      <c r="AC331" s="155"/>
      <c r="AD331" s="155"/>
      <c r="AE331" s="155"/>
      <c r="AF331" s="155"/>
      <c r="AG331" s="156"/>
      <c r="AH331" s="155"/>
      <c r="AI331" s="155"/>
    </row>
    <row r="332" spans="1:35" x14ac:dyDescent="0.2">
      <c r="A332" s="147"/>
      <c r="B332" s="148"/>
      <c r="C332" s="149"/>
      <c r="D332" s="150"/>
      <c r="E332" s="151"/>
      <c r="F332" s="150"/>
      <c r="G332" s="152"/>
      <c r="H332" s="150"/>
      <c r="I332" s="150"/>
      <c r="J332" s="152"/>
      <c r="K332" s="151"/>
      <c r="L332" s="151"/>
      <c r="M332" s="151"/>
      <c r="N332" s="151"/>
      <c r="O332" s="152"/>
      <c r="P332" s="152"/>
      <c r="Q332" s="153"/>
      <c r="R332" s="153"/>
      <c r="S332" s="154"/>
      <c r="U332" s="155" t="str">
        <f t="shared" si="12"/>
        <v/>
      </c>
      <c r="V332" s="155" t="str">
        <f t="shared" si="13"/>
        <v/>
      </c>
      <c r="W332" s="156" t="str">
        <f t="shared" si="14"/>
        <v/>
      </c>
      <c r="X332" s="155"/>
      <c r="Y332" s="155"/>
      <c r="Z332" s="155"/>
      <c r="AA332" s="155"/>
      <c r="AB332" s="156"/>
      <c r="AC332" s="155"/>
      <c r="AD332" s="155"/>
      <c r="AE332" s="155"/>
      <c r="AF332" s="155"/>
      <c r="AG332" s="156"/>
      <c r="AH332" s="155"/>
      <c r="AI332" s="155"/>
    </row>
    <row r="333" spans="1:35" x14ac:dyDescent="0.2">
      <c r="A333" s="147"/>
      <c r="B333" s="148"/>
      <c r="C333" s="149"/>
      <c r="D333" s="150"/>
      <c r="E333" s="151"/>
      <c r="F333" s="150"/>
      <c r="G333" s="152"/>
      <c r="H333" s="150"/>
      <c r="I333" s="150"/>
      <c r="J333" s="152"/>
      <c r="K333" s="151"/>
      <c r="L333" s="151"/>
      <c r="M333" s="151"/>
      <c r="N333" s="151"/>
      <c r="O333" s="152"/>
      <c r="P333" s="152"/>
      <c r="Q333" s="153"/>
      <c r="R333" s="153"/>
      <c r="S333" s="154"/>
      <c r="U333" s="155" t="str">
        <f t="shared" si="12"/>
        <v/>
      </c>
      <c r="V333" s="155" t="str">
        <f t="shared" si="13"/>
        <v/>
      </c>
      <c r="W333" s="156" t="str">
        <f t="shared" si="14"/>
        <v/>
      </c>
      <c r="X333" s="155"/>
      <c r="Y333" s="155"/>
      <c r="Z333" s="155"/>
      <c r="AA333" s="155"/>
      <c r="AB333" s="156"/>
      <c r="AC333" s="155"/>
      <c r="AD333" s="155"/>
      <c r="AE333" s="155"/>
      <c r="AF333" s="155"/>
      <c r="AG333" s="156"/>
      <c r="AH333" s="155"/>
      <c r="AI333" s="155"/>
    </row>
    <row r="334" spans="1:35" x14ac:dyDescent="0.2">
      <c r="A334" s="147"/>
      <c r="B334" s="148"/>
      <c r="C334" s="149"/>
      <c r="D334" s="150"/>
      <c r="E334" s="151"/>
      <c r="F334" s="150"/>
      <c r="G334" s="152"/>
      <c r="H334" s="150"/>
      <c r="I334" s="150"/>
      <c r="J334" s="152"/>
      <c r="K334" s="151"/>
      <c r="L334" s="151"/>
      <c r="M334" s="151"/>
      <c r="N334" s="151"/>
      <c r="O334" s="152"/>
      <c r="P334" s="152"/>
      <c r="Q334" s="153"/>
      <c r="R334" s="153"/>
      <c r="S334" s="154"/>
      <c r="U334" s="155" t="str">
        <f t="shared" si="12"/>
        <v/>
      </c>
      <c r="V334" s="155" t="str">
        <f t="shared" si="13"/>
        <v/>
      </c>
      <c r="W334" s="156" t="str">
        <f t="shared" si="14"/>
        <v/>
      </c>
      <c r="X334" s="155"/>
      <c r="Y334" s="155"/>
      <c r="Z334" s="155"/>
      <c r="AA334" s="155"/>
      <c r="AB334" s="156"/>
      <c r="AC334" s="155"/>
      <c r="AD334" s="155"/>
      <c r="AE334" s="155"/>
      <c r="AF334" s="155"/>
      <c r="AG334" s="156"/>
      <c r="AH334" s="155"/>
      <c r="AI334" s="155"/>
    </row>
    <row r="335" spans="1:35" x14ac:dyDescent="0.2">
      <c r="A335" s="147"/>
      <c r="B335" s="148"/>
      <c r="C335" s="149"/>
      <c r="D335" s="150"/>
      <c r="E335" s="151"/>
      <c r="F335" s="150"/>
      <c r="G335" s="152"/>
      <c r="H335" s="150"/>
      <c r="I335" s="150"/>
      <c r="J335" s="152"/>
      <c r="K335" s="151"/>
      <c r="L335" s="151"/>
      <c r="M335" s="151"/>
      <c r="N335" s="151"/>
      <c r="O335" s="152"/>
      <c r="P335" s="152"/>
      <c r="Q335" s="153"/>
      <c r="R335" s="153"/>
      <c r="S335" s="154"/>
      <c r="U335" s="155" t="str">
        <f t="shared" si="12"/>
        <v/>
      </c>
      <c r="V335" s="155" t="str">
        <f t="shared" si="13"/>
        <v/>
      </c>
      <c r="W335" s="156" t="str">
        <f t="shared" si="14"/>
        <v/>
      </c>
      <c r="X335" s="155"/>
      <c r="Y335" s="155"/>
      <c r="Z335" s="155"/>
      <c r="AA335" s="155"/>
      <c r="AB335" s="156"/>
      <c r="AC335" s="155"/>
      <c r="AD335" s="155"/>
      <c r="AE335" s="155"/>
      <c r="AF335" s="155"/>
      <c r="AG335" s="156"/>
      <c r="AH335" s="155"/>
      <c r="AI335" s="155"/>
    </row>
    <row r="336" spans="1:35" x14ac:dyDescent="0.2">
      <c r="A336" s="147"/>
      <c r="B336" s="148"/>
      <c r="C336" s="149"/>
      <c r="D336" s="150"/>
      <c r="E336" s="151"/>
      <c r="F336" s="150"/>
      <c r="G336" s="152"/>
      <c r="H336" s="150"/>
      <c r="I336" s="150"/>
      <c r="J336" s="152"/>
      <c r="K336" s="151"/>
      <c r="L336" s="151"/>
      <c r="M336" s="151"/>
      <c r="N336" s="151"/>
      <c r="O336" s="152"/>
      <c r="P336" s="152"/>
      <c r="Q336" s="153"/>
      <c r="R336" s="153"/>
      <c r="S336" s="154"/>
      <c r="U336" s="155" t="str">
        <f t="shared" si="12"/>
        <v/>
      </c>
      <c r="V336" s="155" t="str">
        <f t="shared" si="13"/>
        <v/>
      </c>
      <c r="W336" s="156" t="str">
        <f t="shared" si="14"/>
        <v/>
      </c>
      <c r="X336" s="155"/>
      <c r="Y336" s="155"/>
      <c r="Z336" s="155"/>
      <c r="AA336" s="155"/>
      <c r="AB336" s="156"/>
      <c r="AC336" s="155"/>
      <c r="AD336" s="155"/>
      <c r="AE336" s="155"/>
      <c r="AF336" s="155"/>
      <c r="AG336" s="156"/>
      <c r="AH336" s="155"/>
      <c r="AI336" s="155"/>
    </row>
    <row r="337" spans="1:35" x14ac:dyDescent="0.2">
      <c r="A337" s="147"/>
      <c r="B337" s="148"/>
      <c r="C337" s="149"/>
      <c r="D337" s="150"/>
      <c r="E337" s="151"/>
      <c r="F337" s="150"/>
      <c r="G337" s="152"/>
      <c r="H337" s="150"/>
      <c r="I337" s="150"/>
      <c r="J337" s="152"/>
      <c r="K337" s="151"/>
      <c r="L337" s="151"/>
      <c r="M337" s="151"/>
      <c r="N337" s="151"/>
      <c r="O337" s="152"/>
      <c r="P337" s="152"/>
      <c r="Q337" s="153"/>
      <c r="R337" s="153"/>
      <c r="S337" s="154"/>
      <c r="U337" s="155" t="str">
        <f t="shared" si="12"/>
        <v/>
      </c>
      <c r="V337" s="155" t="str">
        <f t="shared" si="13"/>
        <v/>
      </c>
      <c r="W337" s="156" t="str">
        <f t="shared" si="14"/>
        <v/>
      </c>
      <c r="X337" s="155"/>
      <c r="Y337" s="155"/>
      <c r="Z337" s="155"/>
      <c r="AA337" s="155"/>
      <c r="AB337" s="156"/>
      <c r="AC337" s="155"/>
      <c r="AD337" s="155"/>
      <c r="AE337" s="155"/>
      <c r="AF337" s="155"/>
      <c r="AG337" s="156"/>
      <c r="AH337" s="155"/>
      <c r="AI337" s="155"/>
    </row>
    <row r="338" spans="1:35" x14ac:dyDescent="0.2">
      <c r="A338" s="147"/>
      <c r="B338" s="148"/>
      <c r="C338" s="149"/>
      <c r="D338" s="150"/>
      <c r="E338" s="151"/>
      <c r="F338" s="150"/>
      <c r="G338" s="152"/>
      <c r="H338" s="150"/>
      <c r="I338" s="150"/>
      <c r="J338" s="152"/>
      <c r="K338" s="151"/>
      <c r="L338" s="151"/>
      <c r="M338" s="151"/>
      <c r="N338" s="151"/>
      <c r="O338" s="152"/>
      <c r="P338" s="152"/>
      <c r="Q338" s="153"/>
      <c r="R338" s="153"/>
      <c r="S338" s="154"/>
      <c r="U338" s="155" t="str">
        <f t="shared" si="12"/>
        <v/>
      </c>
      <c r="V338" s="155" t="str">
        <f t="shared" si="13"/>
        <v/>
      </c>
      <c r="W338" s="156" t="str">
        <f t="shared" si="14"/>
        <v/>
      </c>
      <c r="X338" s="155"/>
      <c r="Y338" s="155"/>
      <c r="Z338" s="155"/>
      <c r="AA338" s="155"/>
      <c r="AB338" s="156"/>
      <c r="AC338" s="155"/>
      <c r="AD338" s="155"/>
      <c r="AE338" s="155"/>
      <c r="AF338" s="155"/>
      <c r="AG338" s="156"/>
      <c r="AH338" s="155"/>
      <c r="AI338" s="155"/>
    </row>
    <row r="339" spans="1:35" x14ac:dyDescent="0.2">
      <c r="A339" s="147"/>
      <c r="B339" s="148"/>
      <c r="C339" s="149"/>
      <c r="D339" s="150"/>
      <c r="E339" s="151"/>
      <c r="F339" s="150"/>
      <c r="G339" s="152"/>
      <c r="H339" s="150"/>
      <c r="I339" s="150"/>
      <c r="J339" s="152"/>
      <c r="K339" s="151"/>
      <c r="L339" s="151"/>
      <c r="M339" s="151"/>
      <c r="N339" s="151"/>
      <c r="O339" s="152"/>
      <c r="P339" s="152"/>
      <c r="Q339" s="153"/>
      <c r="R339" s="153"/>
      <c r="S339" s="154"/>
      <c r="U339" s="155" t="str">
        <f t="shared" si="12"/>
        <v/>
      </c>
      <c r="V339" s="155" t="str">
        <f t="shared" si="13"/>
        <v/>
      </c>
      <c r="W339" s="156" t="str">
        <f t="shared" si="14"/>
        <v/>
      </c>
      <c r="X339" s="155"/>
      <c r="Y339" s="155"/>
      <c r="Z339" s="155"/>
      <c r="AA339" s="155"/>
      <c r="AB339" s="156"/>
      <c r="AC339" s="155"/>
      <c r="AD339" s="155"/>
      <c r="AE339" s="155"/>
      <c r="AF339" s="155"/>
      <c r="AG339" s="156"/>
      <c r="AH339" s="155"/>
      <c r="AI339" s="155"/>
    </row>
    <row r="340" spans="1:35" x14ac:dyDescent="0.2">
      <c r="A340" s="147"/>
      <c r="B340" s="148"/>
      <c r="C340" s="149"/>
      <c r="D340" s="150"/>
      <c r="E340" s="151"/>
      <c r="F340" s="150"/>
      <c r="G340" s="152"/>
      <c r="H340" s="150"/>
      <c r="I340" s="150"/>
      <c r="J340" s="152"/>
      <c r="K340" s="151"/>
      <c r="L340" s="151"/>
      <c r="M340" s="151"/>
      <c r="N340" s="151"/>
      <c r="O340" s="152"/>
      <c r="P340" s="152"/>
      <c r="Q340" s="153"/>
      <c r="R340" s="153"/>
      <c r="S340" s="154"/>
      <c r="U340" s="155" t="str">
        <f t="shared" si="12"/>
        <v/>
      </c>
      <c r="V340" s="155" t="str">
        <f t="shared" si="13"/>
        <v/>
      </c>
      <c r="W340" s="156" t="str">
        <f t="shared" si="14"/>
        <v/>
      </c>
      <c r="X340" s="155"/>
      <c r="Y340" s="155"/>
      <c r="Z340" s="155"/>
      <c r="AA340" s="155"/>
      <c r="AB340" s="156"/>
      <c r="AC340" s="155"/>
      <c r="AD340" s="155"/>
      <c r="AE340" s="155"/>
      <c r="AF340" s="155"/>
      <c r="AG340" s="156"/>
      <c r="AH340" s="155"/>
      <c r="AI340" s="155"/>
    </row>
    <row r="341" spans="1:35" x14ac:dyDescent="0.2">
      <c r="A341" s="147"/>
      <c r="B341" s="148"/>
      <c r="C341" s="149"/>
      <c r="D341" s="150"/>
      <c r="E341" s="151"/>
      <c r="F341" s="150"/>
      <c r="G341" s="152"/>
      <c r="H341" s="150"/>
      <c r="I341" s="150"/>
      <c r="J341" s="152"/>
      <c r="K341" s="151"/>
      <c r="L341" s="151"/>
      <c r="M341" s="151"/>
      <c r="N341" s="151"/>
      <c r="O341" s="152"/>
      <c r="P341" s="152"/>
      <c r="Q341" s="153"/>
      <c r="R341" s="153"/>
      <c r="S341" s="154"/>
      <c r="U341" s="155" t="str">
        <f t="shared" si="12"/>
        <v/>
      </c>
      <c r="V341" s="155" t="str">
        <f t="shared" si="13"/>
        <v/>
      </c>
      <c r="W341" s="156" t="str">
        <f t="shared" si="14"/>
        <v/>
      </c>
      <c r="X341" s="155"/>
      <c r="Y341" s="155"/>
      <c r="Z341" s="155"/>
      <c r="AA341" s="155"/>
      <c r="AB341" s="156"/>
      <c r="AC341" s="155"/>
      <c r="AD341" s="155"/>
      <c r="AE341" s="155"/>
      <c r="AF341" s="155"/>
      <c r="AG341" s="156"/>
      <c r="AH341" s="155"/>
      <c r="AI341" s="155"/>
    </row>
    <row r="342" spans="1:35" x14ac:dyDescent="0.2">
      <c r="A342" s="147"/>
      <c r="B342" s="148"/>
      <c r="C342" s="149"/>
      <c r="D342" s="150"/>
      <c r="E342" s="151"/>
      <c r="F342" s="150"/>
      <c r="G342" s="152"/>
      <c r="H342" s="150"/>
      <c r="I342" s="150"/>
      <c r="J342" s="152"/>
      <c r="K342" s="151"/>
      <c r="L342" s="151"/>
      <c r="M342" s="151"/>
      <c r="N342" s="151"/>
      <c r="O342" s="152"/>
      <c r="P342" s="152"/>
      <c r="Q342" s="153"/>
      <c r="R342" s="153"/>
      <c r="S342" s="154"/>
      <c r="U342" s="155" t="str">
        <f t="shared" si="12"/>
        <v/>
      </c>
      <c r="V342" s="155" t="str">
        <f t="shared" si="13"/>
        <v/>
      </c>
      <c r="W342" s="156" t="str">
        <f t="shared" si="14"/>
        <v/>
      </c>
      <c r="X342" s="155"/>
      <c r="Y342" s="155"/>
      <c r="Z342" s="155"/>
      <c r="AA342" s="155"/>
      <c r="AB342" s="156"/>
      <c r="AC342" s="155"/>
      <c r="AD342" s="155"/>
      <c r="AE342" s="155"/>
      <c r="AF342" s="155"/>
      <c r="AG342" s="156"/>
      <c r="AH342" s="155"/>
      <c r="AI342" s="155"/>
    </row>
    <row r="343" spans="1:35" x14ac:dyDescent="0.2">
      <c r="A343" s="147"/>
      <c r="B343" s="148"/>
      <c r="C343" s="149"/>
      <c r="D343" s="150"/>
      <c r="E343" s="151"/>
      <c r="F343" s="150"/>
      <c r="G343" s="152"/>
      <c r="H343" s="150"/>
      <c r="I343" s="150"/>
      <c r="J343" s="152"/>
      <c r="K343" s="151"/>
      <c r="L343" s="151"/>
      <c r="M343" s="151"/>
      <c r="N343" s="151"/>
      <c r="O343" s="152"/>
      <c r="P343" s="152"/>
      <c r="Q343" s="153"/>
      <c r="R343" s="153"/>
      <c r="S343" s="154"/>
      <c r="U343" s="155" t="str">
        <f t="shared" si="12"/>
        <v/>
      </c>
      <c r="V343" s="155" t="str">
        <f t="shared" si="13"/>
        <v/>
      </c>
      <c r="W343" s="156" t="str">
        <f t="shared" si="14"/>
        <v/>
      </c>
      <c r="X343" s="155"/>
      <c r="Y343" s="155"/>
      <c r="Z343" s="155"/>
      <c r="AA343" s="155"/>
      <c r="AB343" s="156"/>
      <c r="AC343" s="155"/>
      <c r="AD343" s="155"/>
      <c r="AE343" s="155"/>
      <c r="AF343" s="155"/>
      <c r="AG343" s="156"/>
      <c r="AH343" s="155"/>
      <c r="AI343" s="155"/>
    </row>
    <row r="344" spans="1:35" x14ac:dyDescent="0.2">
      <c r="A344" s="147"/>
      <c r="B344" s="148"/>
      <c r="C344" s="149"/>
      <c r="D344" s="150"/>
      <c r="E344" s="151"/>
      <c r="F344" s="150"/>
      <c r="G344" s="152"/>
      <c r="H344" s="150"/>
      <c r="I344" s="150"/>
      <c r="J344" s="152"/>
      <c r="K344" s="151"/>
      <c r="L344" s="151"/>
      <c r="M344" s="151"/>
      <c r="N344" s="151"/>
      <c r="O344" s="152"/>
      <c r="P344" s="152"/>
      <c r="Q344" s="153"/>
      <c r="R344" s="153"/>
      <c r="S344" s="154"/>
      <c r="U344" s="155" t="str">
        <f t="shared" si="12"/>
        <v/>
      </c>
      <c r="V344" s="155" t="str">
        <f t="shared" si="13"/>
        <v/>
      </c>
      <c r="W344" s="156" t="str">
        <f t="shared" si="14"/>
        <v/>
      </c>
      <c r="X344" s="155"/>
      <c r="Y344" s="155"/>
      <c r="Z344" s="155"/>
      <c r="AA344" s="155"/>
      <c r="AB344" s="156"/>
      <c r="AC344" s="155"/>
      <c r="AD344" s="155"/>
      <c r="AE344" s="155"/>
      <c r="AF344" s="155"/>
      <c r="AG344" s="156"/>
      <c r="AH344" s="155"/>
      <c r="AI344" s="155"/>
    </row>
    <row r="345" spans="1:35" x14ac:dyDescent="0.2">
      <c r="A345" s="147"/>
      <c r="B345" s="148"/>
      <c r="C345" s="149"/>
      <c r="D345" s="150"/>
      <c r="E345" s="151"/>
      <c r="F345" s="150"/>
      <c r="G345" s="152"/>
      <c r="H345" s="150"/>
      <c r="I345" s="150"/>
      <c r="J345" s="152"/>
      <c r="K345" s="151"/>
      <c r="L345" s="151"/>
      <c r="M345" s="151"/>
      <c r="N345" s="151"/>
      <c r="O345" s="152"/>
      <c r="P345" s="152"/>
      <c r="Q345" s="153"/>
      <c r="R345" s="153"/>
      <c r="S345" s="154"/>
      <c r="U345" s="155" t="str">
        <f t="shared" si="12"/>
        <v/>
      </c>
      <c r="V345" s="155" t="str">
        <f t="shared" si="13"/>
        <v/>
      </c>
      <c r="W345" s="156" t="str">
        <f t="shared" si="14"/>
        <v/>
      </c>
      <c r="X345" s="155"/>
      <c r="Y345" s="155"/>
      <c r="Z345" s="155"/>
      <c r="AA345" s="155"/>
      <c r="AB345" s="156"/>
      <c r="AC345" s="155"/>
      <c r="AD345" s="155"/>
      <c r="AE345" s="155"/>
      <c r="AF345" s="155"/>
      <c r="AG345" s="156"/>
      <c r="AH345" s="155"/>
      <c r="AI345" s="155"/>
    </row>
    <row r="346" spans="1:35" x14ac:dyDescent="0.2">
      <c r="A346" s="147"/>
      <c r="B346" s="148"/>
      <c r="C346" s="149"/>
      <c r="D346" s="150"/>
      <c r="E346" s="151"/>
      <c r="F346" s="150"/>
      <c r="G346" s="152"/>
      <c r="H346" s="150"/>
      <c r="I346" s="150"/>
      <c r="J346" s="152"/>
      <c r="K346" s="151"/>
      <c r="L346" s="151"/>
      <c r="M346" s="151"/>
      <c r="N346" s="151"/>
      <c r="O346" s="152"/>
      <c r="P346" s="152"/>
      <c r="Q346" s="153"/>
      <c r="R346" s="153"/>
      <c r="S346" s="154"/>
      <c r="U346" s="155" t="str">
        <f t="shared" si="12"/>
        <v/>
      </c>
      <c r="V346" s="155" t="str">
        <f t="shared" si="13"/>
        <v/>
      </c>
      <c r="W346" s="156" t="str">
        <f t="shared" si="14"/>
        <v/>
      </c>
      <c r="X346" s="155"/>
      <c r="Y346" s="155"/>
      <c r="Z346" s="155"/>
      <c r="AA346" s="155"/>
      <c r="AB346" s="156"/>
      <c r="AC346" s="155"/>
      <c r="AD346" s="155"/>
      <c r="AE346" s="155"/>
      <c r="AF346" s="155"/>
      <c r="AG346" s="156"/>
      <c r="AH346" s="155"/>
      <c r="AI346" s="155"/>
    </row>
    <row r="347" spans="1:35" x14ac:dyDescent="0.2">
      <c r="A347" s="147"/>
      <c r="B347" s="148"/>
      <c r="C347" s="149"/>
      <c r="D347" s="150"/>
      <c r="E347" s="151"/>
      <c r="F347" s="150"/>
      <c r="G347" s="152"/>
      <c r="H347" s="150"/>
      <c r="I347" s="150"/>
      <c r="J347" s="152"/>
      <c r="K347" s="151"/>
      <c r="L347" s="151"/>
      <c r="M347" s="151"/>
      <c r="N347" s="151"/>
      <c r="O347" s="152"/>
      <c r="P347" s="152"/>
      <c r="Q347" s="153"/>
      <c r="R347" s="153"/>
      <c r="S347" s="154"/>
      <c r="U347" s="155" t="str">
        <f t="shared" si="12"/>
        <v/>
      </c>
      <c r="V347" s="155" t="str">
        <f t="shared" si="13"/>
        <v/>
      </c>
      <c r="W347" s="156" t="str">
        <f t="shared" si="14"/>
        <v/>
      </c>
      <c r="X347" s="155"/>
      <c r="Y347" s="155"/>
      <c r="Z347" s="155"/>
      <c r="AA347" s="155"/>
      <c r="AB347" s="156"/>
      <c r="AC347" s="155"/>
      <c r="AD347" s="155"/>
      <c r="AE347" s="155"/>
      <c r="AF347" s="155"/>
      <c r="AG347" s="156"/>
      <c r="AH347" s="155"/>
      <c r="AI347" s="155"/>
    </row>
    <row r="348" spans="1:35" x14ac:dyDescent="0.2">
      <c r="A348" s="147"/>
      <c r="B348" s="148"/>
      <c r="C348" s="149"/>
      <c r="D348" s="150"/>
      <c r="E348" s="151"/>
      <c r="F348" s="150"/>
      <c r="G348" s="152"/>
      <c r="H348" s="150"/>
      <c r="I348" s="150"/>
      <c r="J348" s="152"/>
      <c r="K348" s="151"/>
      <c r="L348" s="151"/>
      <c r="M348" s="151"/>
      <c r="N348" s="151"/>
      <c r="O348" s="152"/>
      <c r="P348" s="152"/>
      <c r="Q348" s="153"/>
      <c r="R348" s="153"/>
      <c r="S348" s="154"/>
      <c r="U348" s="155" t="str">
        <f t="shared" si="12"/>
        <v/>
      </c>
      <c r="V348" s="155" t="str">
        <f t="shared" si="13"/>
        <v/>
      </c>
      <c r="W348" s="156" t="str">
        <f t="shared" si="14"/>
        <v/>
      </c>
      <c r="X348" s="155"/>
      <c r="Y348" s="155"/>
      <c r="Z348" s="155"/>
      <c r="AA348" s="155"/>
      <c r="AB348" s="156"/>
      <c r="AC348" s="155"/>
      <c r="AD348" s="155"/>
      <c r="AE348" s="155"/>
      <c r="AF348" s="155"/>
      <c r="AG348" s="156"/>
      <c r="AH348" s="155"/>
      <c r="AI348" s="155"/>
    </row>
    <row r="349" spans="1:35" x14ac:dyDescent="0.2">
      <c r="A349" s="147"/>
      <c r="B349" s="148"/>
      <c r="C349" s="149"/>
      <c r="D349" s="150"/>
      <c r="E349" s="151"/>
      <c r="F349" s="150"/>
      <c r="G349" s="152"/>
      <c r="H349" s="150"/>
      <c r="I349" s="150"/>
      <c r="J349" s="152"/>
      <c r="K349" s="151"/>
      <c r="L349" s="151"/>
      <c r="M349" s="151"/>
      <c r="N349" s="151"/>
      <c r="O349" s="152"/>
      <c r="P349" s="152"/>
      <c r="Q349" s="153"/>
      <c r="R349" s="153"/>
      <c r="S349" s="154"/>
      <c r="U349" s="155" t="str">
        <f t="shared" si="12"/>
        <v/>
      </c>
      <c r="V349" s="155" t="str">
        <f t="shared" si="13"/>
        <v/>
      </c>
      <c r="W349" s="156" t="str">
        <f t="shared" si="14"/>
        <v/>
      </c>
      <c r="X349" s="155"/>
      <c r="Y349" s="155"/>
      <c r="Z349" s="155"/>
      <c r="AA349" s="155"/>
      <c r="AB349" s="156"/>
      <c r="AC349" s="155"/>
      <c r="AD349" s="155"/>
      <c r="AE349" s="155"/>
      <c r="AF349" s="155"/>
      <c r="AG349" s="156"/>
      <c r="AH349" s="155"/>
      <c r="AI349" s="155"/>
    </row>
    <row r="350" spans="1:35" x14ac:dyDescent="0.2">
      <c r="A350" s="147"/>
      <c r="B350" s="148"/>
      <c r="C350" s="149"/>
      <c r="D350" s="150"/>
      <c r="E350" s="151"/>
      <c r="F350" s="150"/>
      <c r="G350" s="152"/>
      <c r="H350" s="150"/>
      <c r="I350" s="150"/>
      <c r="J350" s="152"/>
      <c r="K350" s="151"/>
      <c r="L350" s="151"/>
      <c r="M350" s="151"/>
      <c r="N350" s="151"/>
      <c r="O350" s="152"/>
      <c r="P350" s="152"/>
      <c r="Q350" s="153"/>
      <c r="R350" s="153"/>
      <c r="S350" s="154"/>
      <c r="U350" s="155" t="str">
        <f t="shared" si="12"/>
        <v/>
      </c>
      <c r="V350" s="155" t="str">
        <f t="shared" si="13"/>
        <v/>
      </c>
      <c r="W350" s="156" t="str">
        <f t="shared" si="14"/>
        <v/>
      </c>
      <c r="X350" s="155"/>
      <c r="Y350" s="155"/>
      <c r="Z350" s="155"/>
      <c r="AA350" s="155"/>
      <c r="AB350" s="156"/>
      <c r="AC350" s="155"/>
      <c r="AD350" s="155"/>
      <c r="AE350" s="155"/>
      <c r="AF350" s="155"/>
      <c r="AG350" s="156"/>
      <c r="AH350" s="155"/>
      <c r="AI350" s="155"/>
    </row>
    <row r="351" spans="1:35" x14ac:dyDescent="0.2">
      <c r="A351" s="147"/>
      <c r="B351" s="148"/>
      <c r="C351" s="149"/>
      <c r="D351" s="150"/>
      <c r="E351" s="151"/>
      <c r="F351" s="150"/>
      <c r="G351" s="152"/>
      <c r="H351" s="150"/>
      <c r="I351" s="150"/>
      <c r="J351" s="152"/>
      <c r="K351" s="151"/>
      <c r="L351" s="151"/>
      <c r="M351" s="151"/>
      <c r="N351" s="151"/>
      <c r="O351" s="152"/>
      <c r="P351" s="152"/>
      <c r="Q351" s="153"/>
      <c r="R351" s="153"/>
      <c r="S351" s="154"/>
      <c r="U351" s="155" t="str">
        <f t="shared" si="12"/>
        <v/>
      </c>
      <c r="V351" s="155" t="str">
        <f t="shared" si="13"/>
        <v/>
      </c>
      <c r="W351" s="156" t="str">
        <f t="shared" si="14"/>
        <v/>
      </c>
      <c r="X351" s="155"/>
      <c r="Y351" s="155"/>
      <c r="Z351" s="155"/>
      <c r="AA351" s="155"/>
      <c r="AB351" s="156"/>
      <c r="AC351" s="155"/>
      <c r="AD351" s="155"/>
      <c r="AE351" s="155"/>
      <c r="AF351" s="155"/>
      <c r="AG351" s="156"/>
      <c r="AH351" s="155"/>
      <c r="AI351" s="155"/>
    </row>
    <row r="352" spans="1:35" x14ac:dyDescent="0.2">
      <c r="A352" s="147"/>
      <c r="B352" s="148"/>
      <c r="C352" s="149"/>
      <c r="D352" s="150"/>
      <c r="E352" s="151"/>
      <c r="F352" s="150"/>
      <c r="G352" s="152"/>
      <c r="H352" s="150"/>
      <c r="I352" s="150"/>
      <c r="J352" s="152"/>
      <c r="K352" s="151"/>
      <c r="L352" s="151"/>
      <c r="M352" s="151"/>
      <c r="N352" s="151"/>
      <c r="O352" s="152"/>
      <c r="P352" s="152"/>
      <c r="Q352" s="153"/>
      <c r="R352" s="153"/>
      <c r="S352" s="154"/>
      <c r="U352" s="155" t="str">
        <f t="shared" si="12"/>
        <v/>
      </c>
      <c r="V352" s="155" t="str">
        <f t="shared" si="13"/>
        <v/>
      </c>
      <c r="W352" s="156" t="str">
        <f t="shared" si="14"/>
        <v/>
      </c>
      <c r="X352" s="155"/>
      <c r="Y352" s="155"/>
      <c r="Z352" s="155"/>
      <c r="AA352" s="155"/>
      <c r="AB352" s="156"/>
      <c r="AC352" s="155"/>
      <c r="AD352" s="155"/>
      <c r="AE352" s="155"/>
      <c r="AF352" s="155"/>
      <c r="AG352" s="156"/>
      <c r="AH352" s="155"/>
      <c r="AI352" s="155"/>
    </row>
    <row r="353" spans="1:35" x14ac:dyDescent="0.2">
      <c r="A353" s="147"/>
      <c r="B353" s="148"/>
      <c r="C353" s="149"/>
      <c r="D353" s="150"/>
      <c r="E353" s="151"/>
      <c r="F353" s="150"/>
      <c r="G353" s="152"/>
      <c r="H353" s="150"/>
      <c r="I353" s="150"/>
      <c r="J353" s="152"/>
      <c r="K353" s="151"/>
      <c r="L353" s="151"/>
      <c r="M353" s="151"/>
      <c r="N353" s="151"/>
      <c r="O353" s="152"/>
      <c r="P353" s="152"/>
      <c r="Q353" s="153"/>
      <c r="R353" s="153"/>
      <c r="S353" s="154"/>
      <c r="U353" s="155" t="str">
        <f t="shared" si="12"/>
        <v/>
      </c>
      <c r="V353" s="155" t="str">
        <f t="shared" si="13"/>
        <v/>
      </c>
      <c r="W353" s="156" t="str">
        <f t="shared" si="14"/>
        <v/>
      </c>
      <c r="X353" s="155"/>
      <c r="Y353" s="155"/>
      <c r="Z353" s="155"/>
      <c r="AA353" s="155"/>
      <c r="AB353" s="156"/>
      <c r="AC353" s="155"/>
      <c r="AD353" s="155"/>
      <c r="AE353" s="155"/>
      <c r="AF353" s="155"/>
      <c r="AG353" s="156"/>
      <c r="AH353" s="155"/>
      <c r="AI353" s="155"/>
    </row>
    <row r="354" spans="1:35" x14ac:dyDescent="0.2">
      <c r="A354" s="147"/>
      <c r="B354" s="148"/>
      <c r="C354" s="149"/>
      <c r="D354" s="150"/>
      <c r="E354" s="151"/>
      <c r="F354" s="150"/>
      <c r="G354" s="152"/>
      <c r="H354" s="150"/>
      <c r="I354" s="150"/>
      <c r="J354" s="152"/>
      <c r="K354" s="151"/>
      <c r="L354" s="151"/>
      <c r="M354" s="151"/>
      <c r="N354" s="151"/>
      <c r="O354" s="152"/>
      <c r="P354" s="152"/>
      <c r="Q354" s="153"/>
      <c r="R354" s="153"/>
      <c r="S354" s="154"/>
      <c r="U354" s="155" t="str">
        <f t="shared" si="12"/>
        <v/>
      </c>
      <c r="V354" s="155" t="str">
        <f t="shared" si="13"/>
        <v/>
      </c>
      <c r="W354" s="156" t="str">
        <f t="shared" si="14"/>
        <v/>
      </c>
      <c r="X354" s="155"/>
      <c r="Y354" s="155"/>
      <c r="Z354" s="155"/>
      <c r="AA354" s="155"/>
      <c r="AB354" s="156"/>
      <c r="AC354" s="155"/>
      <c r="AD354" s="155"/>
      <c r="AE354" s="155"/>
      <c r="AF354" s="155"/>
      <c r="AG354" s="156"/>
      <c r="AH354" s="155"/>
      <c r="AI354" s="155"/>
    </row>
    <row r="355" spans="1:35" x14ac:dyDescent="0.2">
      <c r="A355" s="147"/>
      <c r="B355" s="148"/>
      <c r="C355" s="149"/>
      <c r="D355" s="150"/>
      <c r="E355" s="151"/>
      <c r="F355" s="150"/>
      <c r="G355" s="152"/>
      <c r="H355" s="150"/>
      <c r="I355" s="150"/>
      <c r="J355" s="152"/>
      <c r="K355" s="151"/>
      <c r="L355" s="151"/>
      <c r="M355" s="151"/>
      <c r="N355" s="151"/>
      <c r="O355" s="152"/>
      <c r="P355" s="152"/>
      <c r="Q355" s="153"/>
      <c r="R355" s="153"/>
      <c r="S355" s="154"/>
      <c r="U355" s="155" t="str">
        <f t="shared" si="12"/>
        <v/>
      </c>
      <c r="V355" s="155" t="str">
        <f t="shared" si="13"/>
        <v/>
      </c>
      <c r="W355" s="156" t="str">
        <f t="shared" si="14"/>
        <v/>
      </c>
      <c r="X355" s="155"/>
      <c r="Y355" s="155"/>
      <c r="Z355" s="155"/>
      <c r="AA355" s="155"/>
      <c r="AB355" s="156"/>
      <c r="AC355" s="155"/>
      <c r="AD355" s="155"/>
      <c r="AE355" s="155"/>
      <c r="AF355" s="155"/>
      <c r="AG355" s="156"/>
      <c r="AH355" s="155"/>
      <c r="AI355" s="155"/>
    </row>
    <row r="356" spans="1:35" x14ac:dyDescent="0.2">
      <c r="A356" s="147"/>
      <c r="B356" s="148"/>
      <c r="C356" s="149"/>
      <c r="D356" s="150"/>
      <c r="E356" s="151"/>
      <c r="F356" s="150"/>
      <c r="G356" s="152"/>
      <c r="H356" s="150"/>
      <c r="I356" s="150"/>
      <c r="J356" s="152"/>
      <c r="K356" s="151"/>
      <c r="L356" s="151"/>
      <c r="M356" s="151"/>
      <c r="N356" s="151"/>
      <c r="O356" s="152"/>
      <c r="P356" s="152"/>
      <c r="Q356" s="153"/>
      <c r="R356" s="153"/>
      <c r="S356" s="154"/>
      <c r="U356" s="155" t="str">
        <f t="shared" si="12"/>
        <v/>
      </c>
      <c r="V356" s="155" t="str">
        <f t="shared" si="13"/>
        <v/>
      </c>
      <c r="W356" s="156" t="str">
        <f t="shared" si="14"/>
        <v/>
      </c>
      <c r="X356" s="155"/>
      <c r="Y356" s="155"/>
      <c r="Z356" s="155"/>
      <c r="AA356" s="155"/>
      <c r="AB356" s="156"/>
      <c r="AC356" s="155"/>
      <c r="AD356" s="155"/>
      <c r="AE356" s="155"/>
      <c r="AF356" s="155"/>
      <c r="AG356" s="156"/>
      <c r="AH356" s="155"/>
      <c r="AI356" s="155"/>
    </row>
    <row r="357" spans="1:35" x14ac:dyDescent="0.2">
      <c r="A357" s="147"/>
      <c r="B357" s="148"/>
      <c r="C357" s="149"/>
      <c r="D357" s="150"/>
      <c r="E357" s="151"/>
      <c r="F357" s="150"/>
      <c r="G357" s="152"/>
      <c r="H357" s="150"/>
      <c r="I357" s="150"/>
      <c r="J357" s="152"/>
      <c r="K357" s="151"/>
      <c r="L357" s="151"/>
      <c r="M357" s="151"/>
      <c r="N357" s="151"/>
      <c r="O357" s="152"/>
      <c r="P357" s="152"/>
      <c r="Q357" s="153"/>
      <c r="R357" s="153"/>
      <c r="S357" s="154"/>
      <c r="U357" s="155" t="str">
        <f t="shared" si="12"/>
        <v/>
      </c>
      <c r="V357" s="155" t="str">
        <f t="shared" si="13"/>
        <v/>
      </c>
      <c r="W357" s="156" t="str">
        <f t="shared" si="14"/>
        <v/>
      </c>
      <c r="X357" s="155"/>
      <c r="Y357" s="155"/>
      <c r="Z357" s="155"/>
      <c r="AA357" s="155"/>
      <c r="AB357" s="156"/>
      <c r="AC357" s="155"/>
      <c r="AD357" s="155"/>
      <c r="AE357" s="155"/>
      <c r="AF357" s="155"/>
      <c r="AG357" s="156"/>
      <c r="AH357" s="155"/>
      <c r="AI357" s="155"/>
    </row>
    <row r="358" spans="1:35" x14ac:dyDescent="0.2">
      <c r="A358" s="147"/>
      <c r="B358" s="148"/>
      <c r="C358" s="149"/>
      <c r="D358" s="150"/>
      <c r="E358" s="151"/>
      <c r="F358" s="150"/>
      <c r="G358" s="152"/>
      <c r="H358" s="150"/>
      <c r="I358" s="150"/>
      <c r="J358" s="152"/>
      <c r="K358" s="151"/>
      <c r="L358" s="151"/>
      <c r="M358" s="151"/>
      <c r="N358" s="151"/>
      <c r="O358" s="152"/>
      <c r="P358" s="152"/>
      <c r="Q358" s="153"/>
      <c r="R358" s="153"/>
      <c r="S358" s="154"/>
      <c r="U358" s="155" t="str">
        <f t="shared" si="12"/>
        <v/>
      </c>
      <c r="V358" s="155" t="str">
        <f t="shared" si="13"/>
        <v/>
      </c>
      <c r="W358" s="156" t="str">
        <f t="shared" si="14"/>
        <v/>
      </c>
      <c r="X358" s="155"/>
      <c r="Y358" s="155"/>
      <c r="Z358" s="155"/>
      <c r="AA358" s="155"/>
      <c r="AB358" s="156"/>
      <c r="AC358" s="155"/>
      <c r="AD358" s="155"/>
      <c r="AE358" s="155"/>
      <c r="AF358" s="155"/>
      <c r="AG358" s="156"/>
      <c r="AH358" s="155"/>
      <c r="AI358" s="155"/>
    </row>
    <row r="359" spans="1:35" x14ac:dyDescent="0.2">
      <c r="A359" s="147"/>
      <c r="B359" s="148"/>
      <c r="C359" s="149"/>
      <c r="D359" s="150"/>
      <c r="E359" s="151"/>
      <c r="F359" s="150"/>
      <c r="G359" s="152"/>
      <c r="H359" s="150"/>
      <c r="I359" s="150"/>
      <c r="J359" s="152"/>
      <c r="K359" s="151"/>
      <c r="L359" s="151"/>
      <c r="M359" s="151"/>
      <c r="N359" s="151"/>
      <c r="O359" s="152"/>
      <c r="P359" s="152"/>
      <c r="Q359" s="153"/>
      <c r="R359" s="153"/>
      <c r="S359" s="154"/>
      <c r="U359" s="155" t="str">
        <f t="shared" si="12"/>
        <v/>
      </c>
      <c r="V359" s="155" t="str">
        <f t="shared" si="13"/>
        <v/>
      </c>
      <c r="W359" s="156" t="str">
        <f t="shared" si="14"/>
        <v/>
      </c>
      <c r="X359" s="155"/>
      <c r="Y359" s="155"/>
      <c r="Z359" s="155"/>
      <c r="AA359" s="155"/>
      <c r="AB359" s="156"/>
      <c r="AC359" s="155"/>
      <c r="AD359" s="155"/>
      <c r="AE359" s="155"/>
      <c r="AF359" s="155"/>
      <c r="AG359" s="156"/>
      <c r="AH359" s="155"/>
      <c r="AI359" s="155"/>
    </row>
    <row r="360" spans="1:35" x14ac:dyDescent="0.2">
      <c r="A360" s="147"/>
      <c r="B360" s="148"/>
      <c r="C360" s="149"/>
      <c r="D360" s="150"/>
      <c r="E360" s="151"/>
      <c r="F360" s="150"/>
      <c r="G360" s="152"/>
      <c r="H360" s="150"/>
      <c r="I360" s="150"/>
      <c r="J360" s="152"/>
      <c r="K360" s="151"/>
      <c r="L360" s="151"/>
      <c r="M360" s="151"/>
      <c r="N360" s="151"/>
      <c r="O360" s="152"/>
      <c r="P360" s="152"/>
      <c r="Q360" s="153"/>
      <c r="R360" s="153"/>
      <c r="S360" s="154"/>
      <c r="U360" s="155" t="str">
        <f t="shared" si="12"/>
        <v/>
      </c>
      <c r="V360" s="155" t="str">
        <f t="shared" si="13"/>
        <v/>
      </c>
      <c r="W360" s="156" t="str">
        <f t="shared" si="14"/>
        <v/>
      </c>
      <c r="X360" s="155"/>
      <c r="Y360" s="155"/>
      <c r="Z360" s="155"/>
      <c r="AA360" s="155"/>
      <c r="AB360" s="156"/>
      <c r="AC360" s="155"/>
      <c r="AD360" s="155"/>
      <c r="AE360" s="155"/>
      <c r="AF360" s="155"/>
      <c r="AG360" s="156"/>
      <c r="AH360" s="155"/>
      <c r="AI360" s="155"/>
    </row>
    <row r="361" spans="1:35" x14ac:dyDescent="0.2">
      <c r="A361" s="147"/>
      <c r="B361" s="148"/>
      <c r="C361" s="149"/>
      <c r="D361" s="150"/>
      <c r="E361" s="151"/>
      <c r="F361" s="150"/>
      <c r="G361" s="152"/>
      <c r="H361" s="150"/>
      <c r="I361" s="150"/>
      <c r="J361" s="152"/>
      <c r="K361" s="151"/>
      <c r="L361" s="151"/>
      <c r="M361" s="151"/>
      <c r="N361" s="151"/>
      <c r="O361" s="152"/>
      <c r="P361" s="152"/>
      <c r="Q361" s="153"/>
      <c r="R361" s="153"/>
      <c r="S361" s="154"/>
      <c r="U361" s="155" t="str">
        <f t="shared" si="12"/>
        <v/>
      </c>
      <c r="V361" s="155" t="str">
        <f t="shared" si="13"/>
        <v/>
      </c>
      <c r="W361" s="156" t="str">
        <f t="shared" si="14"/>
        <v/>
      </c>
      <c r="X361" s="155"/>
      <c r="Y361" s="155"/>
      <c r="Z361" s="155"/>
      <c r="AA361" s="155"/>
      <c r="AB361" s="156"/>
      <c r="AC361" s="155"/>
      <c r="AD361" s="155"/>
      <c r="AE361" s="155"/>
      <c r="AF361" s="155"/>
      <c r="AG361" s="156"/>
      <c r="AH361" s="155"/>
      <c r="AI361" s="155"/>
    </row>
    <row r="362" spans="1:35" x14ac:dyDescent="0.2">
      <c r="A362" s="147"/>
      <c r="B362" s="148"/>
      <c r="C362" s="149"/>
      <c r="D362" s="150"/>
      <c r="E362" s="151"/>
      <c r="F362" s="150"/>
      <c r="G362" s="152"/>
      <c r="H362" s="150"/>
      <c r="I362" s="150"/>
      <c r="J362" s="152"/>
      <c r="K362" s="151"/>
      <c r="L362" s="151"/>
      <c r="M362" s="151"/>
      <c r="N362" s="151"/>
      <c r="O362" s="152"/>
      <c r="P362" s="152"/>
      <c r="Q362" s="153"/>
      <c r="R362" s="153"/>
      <c r="S362" s="154"/>
      <c r="U362" s="155" t="str">
        <f t="shared" si="12"/>
        <v/>
      </c>
      <c r="V362" s="155" t="str">
        <f t="shared" si="13"/>
        <v/>
      </c>
      <c r="W362" s="156" t="str">
        <f t="shared" si="14"/>
        <v/>
      </c>
      <c r="X362" s="155"/>
      <c r="Y362" s="155"/>
      <c r="Z362" s="155"/>
      <c r="AA362" s="155"/>
      <c r="AB362" s="156"/>
      <c r="AC362" s="155"/>
      <c r="AD362" s="155"/>
      <c r="AE362" s="155"/>
      <c r="AF362" s="155"/>
      <c r="AG362" s="156"/>
      <c r="AH362" s="155"/>
      <c r="AI362" s="155"/>
    </row>
    <row r="363" spans="1:35" x14ac:dyDescent="0.2">
      <c r="A363" s="147"/>
      <c r="B363" s="148"/>
      <c r="C363" s="149"/>
      <c r="D363" s="150"/>
      <c r="E363" s="151"/>
      <c r="F363" s="150"/>
      <c r="G363" s="152"/>
      <c r="H363" s="150"/>
      <c r="I363" s="150"/>
      <c r="J363" s="152"/>
      <c r="K363" s="151"/>
      <c r="L363" s="151"/>
      <c r="M363" s="151"/>
      <c r="N363" s="151"/>
      <c r="O363" s="152"/>
      <c r="P363" s="152"/>
      <c r="Q363" s="153"/>
      <c r="R363" s="153"/>
      <c r="S363" s="154"/>
      <c r="U363" s="155" t="str">
        <f t="shared" si="12"/>
        <v/>
      </c>
      <c r="V363" s="155" t="str">
        <f t="shared" si="13"/>
        <v/>
      </c>
      <c r="W363" s="156" t="str">
        <f t="shared" si="14"/>
        <v/>
      </c>
      <c r="X363" s="155"/>
      <c r="Y363" s="155"/>
      <c r="Z363" s="155"/>
      <c r="AA363" s="155"/>
      <c r="AB363" s="156"/>
      <c r="AC363" s="155"/>
      <c r="AD363" s="155"/>
      <c r="AE363" s="155"/>
      <c r="AF363" s="155"/>
      <c r="AG363" s="156"/>
      <c r="AH363" s="155"/>
      <c r="AI363" s="155"/>
    </row>
    <row r="364" spans="1:35" x14ac:dyDescent="0.2">
      <c r="A364" s="147"/>
      <c r="B364" s="148"/>
      <c r="C364" s="149"/>
      <c r="D364" s="150"/>
      <c r="E364" s="151"/>
      <c r="F364" s="150"/>
      <c r="G364" s="152"/>
      <c r="H364" s="150"/>
      <c r="I364" s="150"/>
      <c r="J364" s="152"/>
      <c r="K364" s="151"/>
      <c r="L364" s="151"/>
      <c r="M364" s="151"/>
      <c r="N364" s="151"/>
      <c r="O364" s="152"/>
      <c r="P364" s="152"/>
      <c r="Q364" s="153"/>
      <c r="R364" s="153"/>
      <c r="S364" s="154"/>
      <c r="U364" s="155" t="str">
        <f t="shared" si="12"/>
        <v/>
      </c>
      <c r="V364" s="155" t="str">
        <f t="shared" si="13"/>
        <v/>
      </c>
      <c r="W364" s="156" t="str">
        <f t="shared" si="14"/>
        <v/>
      </c>
      <c r="X364" s="155"/>
      <c r="Y364" s="155"/>
      <c r="Z364" s="155"/>
      <c r="AA364" s="155"/>
      <c r="AB364" s="156"/>
      <c r="AC364" s="155"/>
      <c r="AD364" s="155"/>
      <c r="AE364" s="155"/>
      <c r="AF364" s="155"/>
      <c r="AG364" s="156"/>
      <c r="AH364" s="155"/>
      <c r="AI364" s="155"/>
    </row>
    <row r="365" spans="1:35" x14ac:dyDescent="0.2">
      <c r="A365" s="147"/>
      <c r="B365" s="148"/>
      <c r="C365" s="149"/>
      <c r="D365" s="150"/>
      <c r="E365" s="151"/>
      <c r="F365" s="150"/>
      <c r="G365" s="152"/>
      <c r="H365" s="150"/>
      <c r="I365" s="150"/>
      <c r="J365" s="152"/>
      <c r="K365" s="151"/>
      <c r="L365" s="151"/>
      <c r="M365" s="151"/>
      <c r="N365" s="151"/>
      <c r="O365" s="152"/>
      <c r="P365" s="152"/>
      <c r="Q365" s="153"/>
      <c r="R365" s="153"/>
      <c r="S365" s="154"/>
      <c r="U365" s="155" t="str">
        <f t="shared" si="12"/>
        <v/>
      </c>
      <c r="V365" s="155" t="str">
        <f t="shared" si="13"/>
        <v/>
      </c>
      <c r="W365" s="156" t="str">
        <f t="shared" si="14"/>
        <v/>
      </c>
      <c r="X365" s="155"/>
      <c r="Y365" s="155"/>
      <c r="Z365" s="155"/>
      <c r="AA365" s="155"/>
      <c r="AB365" s="156"/>
      <c r="AC365" s="155"/>
      <c r="AD365" s="155"/>
      <c r="AE365" s="155"/>
      <c r="AF365" s="155"/>
      <c r="AG365" s="156"/>
      <c r="AH365" s="155"/>
      <c r="AI365" s="155"/>
    </row>
    <row r="366" spans="1:35" x14ac:dyDescent="0.2">
      <c r="A366" s="147"/>
      <c r="B366" s="148"/>
      <c r="C366" s="149"/>
      <c r="D366" s="150"/>
      <c r="E366" s="151"/>
      <c r="F366" s="150"/>
      <c r="G366" s="152"/>
      <c r="H366" s="150"/>
      <c r="I366" s="150"/>
      <c r="J366" s="152"/>
      <c r="K366" s="151"/>
      <c r="L366" s="151"/>
      <c r="M366" s="151"/>
      <c r="N366" s="151"/>
      <c r="O366" s="152"/>
      <c r="P366" s="152"/>
      <c r="Q366" s="153"/>
      <c r="R366" s="153"/>
      <c r="S366" s="154"/>
      <c r="U366" s="155" t="str">
        <f t="shared" si="12"/>
        <v/>
      </c>
      <c r="V366" s="155" t="str">
        <f t="shared" si="13"/>
        <v/>
      </c>
      <c r="W366" s="156" t="str">
        <f t="shared" si="14"/>
        <v/>
      </c>
      <c r="X366" s="155"/>
      <c r="Y366" s="155"/>
      <c r="Z366" s="155"/>
      <c r="AA366" s="155"/>
      <c r="AB366" s="156"/>
      <c r="AC366" s="155"/>
      <c r="AD366" s="155"/>
      <c r="AE366" s="155"/>
      <c r="AF366" s="155"/>
      <c r="AG366" s="156"/>
      <c r="AH366" s="155"/>
      <c r="AI366" s="155"/>
    </row>
    <row r="367" spans="1:35" x14ac:dyDescent="0.2">
      <c r="A367" s="147"/>
      <c r="B367" s="148"/>
      <c r="C367" s="149"/>
      <c r="D367" s="150"/>
      <c r="E367" s="151"/>
      <c r="F367" s="150"/>
      <c r="G367" s="152"/>
      <c r="H367" s="150"/>
      <c r="I367" s="150"/>
      <c r="J367" s="152"/>
      <c r="K367" s="151"/>
      <c r="L367" s="151"/>
      <c r="M367" s="151"/>
      <c r="N367" s="151"/>
      <c r="O367" s="152"/>
      <c r="P367" s="152"/>
      <c r="Q367" s="153"/>
      <c r="R367" s="153"/>
      <c r="S367" s="154"/>
      <c r="U367" s="155" t="str">
        <f t="shared" si="12"/>
        <v/>
      </c>
      <c r="V367" s="155" t="str">
        <f t="shared" si="13"/>
        <v/>
      </c>
      <c r="W367" s="156" t="str">
        <f t="shared" si="14"/>
        <v/>
      </c>
      <c r="X367" s="155"/>
      <c r="Y367" s="155"/>
      <c r="Z367" s="155"/>
      <c r="AA367" s="155"/>
      <c r="AB367" s="156"/>
      <c r="AC367" s="155"/>
      <c r="AD367" s="155"/>
      <c r="AE367" s="155"/>
      <c r="AF367" s="155"/>
      <c r="AG367" s="156"/>
      <c r="AH367" s="155"/>
      <c r="AI367" s="155"/>
    </row>
    <row r="368" spans="1:35" x14ac:dyDescent="0.2">
      <c r="A368" s="147"/>
      <c r="B368" s="148"/>
      <c r="C368" s="149"/>
      <c r="D368" s="150"/>
      <c r="E368" s="151"/>
      <c r="F368" s="150"/>
      <c r="G368" s="152"/>
      <c r="H368" s="150"/>
      <c r="I368" s="150"/>
      <c r="J368" s="152"/>
      <c r="K368" s="151"/>
      <c r="L368" s="151"/>
      <c r="M368" s="151"/>
      <c r="N368" s="151"/>
      <c r="O368" s="152"/>
      <c r="P368" s="152"/>
      <c r="Q368" s="153"/>
      <c r="R368" s="153"/>
      <c r="S368" s="154"/>
      <c r="U368" s="155" t="str">
        <f t="shared" si="12"/>
        <v/>
      </c>
      <c r="V368" s="155" t="str">
        <f t="shared" si="13"/>
        <v/>
      </c>
      <c r="W368" s="156" t="str">
        <f t="shared" si="14"/>
        <v/>
      </c>
      <c r="X368" s="155"/>
      <c r="Y368" s="155"/>
      <c r="Z368" s="155"/>
      <c r="AA368" s="155"/>
      <c r="AB368" s="156"/>
      <c r="AC368" s="155"/>
      <c r="AD368" s="155"/>
      <c r="AE368" s="155"/>
      <c r="AF368" s="155"/>
      <c r="AG368" s="156"/>
      <c r="AH368" s="155"/>
      <c r="AI368" s="155"/>
    </row>
    <row r="369" spans="1:35" x14ac:dyDescent="0.2">
      <c r="A369" s="147"/>
      <c r="B369" s="148"/>
      <c r="C369" s="149"/>
      <c r="D369" s="150"/>
      <c r="E369" s="151"/>
      <c r="F369" s="150"/>
      <c r="G369" s="152"/>
      <c r="H369" s="150"/>
      <c r="I369" s="150"/>
      <c r="J369" s="152"/>
      <c r="K369" s="151"/>
      <c r="L369" s="151"/>
      <c r="M369" s="151"/>
      <c r="N369" s="151"/>
      <c r="O369" s="152"/>
      <c r="P369" s="152"/>
      <c r="Q369" s="153"/>
      <c r="R369" s="153"/>
      <c r="S369" s="154"/>
      <c r="U369" s="155" t="str">
        <f t="shared" si="12"/>
        <v/>
      </c>
      <c r="V369" s="155" t="str">
        <f t="shared" si="13"/>
        <v/>
      </c>
      <c r="W369" s="156" t="str">
        <f t="shared" si="14"/>
        <v/>
      </c>
      <c r="X369" s="155"/>
      <c r="Y369" s="155"/>
      <c r="Z369" s="155"/>
      <c r="AA369" s="155"/>
      <c r="AB369" s="156"/>
      <c r="AC369" s="155"/>
      <c r="AD369" s="155"/>
      <c r="AE369" s="155"/>
      <c r="AF369" s="155"/>
      <c r="AG369" s="156"/>
      <c r="AH369" s="155"/>
      <c r="AI369" s="155"/>
    </row>
    <row r="370" spans="1:35" x14ac:dyDescent="0.2">
      <c r="A370" s="147"/>
      <c r="B370" s="148"/>
      <c r="C370" s="149"/>
      <c r="D370" s="150"/>
      <c r="E370" s="151"/>
      <c r="F370" s="150"/>
      <c r="G370" s="152"/>
      <c r="H370" s="150"/>
      <c r="I370" s="150"/>
      <c r="J370" s="152"/>
      <c r="K370" s="151"/>
      <c r="L370" s="151"/>
      <c r="M370" s="151"/>
      <c r="N370" s="151"/>
      <c r="O370" s="152"/>
      <c r="P370" s="152"/>
      <c r="Q370" s="153"/>
      <c r="R370" s="153"/>
      <c r="S370" s="154"/>
      <c r="U370" s="155" t="str">
        <f t="shared" si="12"/>
        <v/>
      </c>
      <c r="V370" s="155" t="str">
        <f t="shared" si="13"/>
        <v/>
      </c>
      <c r="W370" s="156" t="str">
        <f t="shared" si="14"/>
        <v/>
      </c>
      <c r="X370" s="155"/>
      <c r="Y370" s="155"/>
      <c r="Z370" s="155"/>
      <c r="AA370" s="155"/>
      <c r="AB370" s="156"/>
      <c r="AC370" s="155"/>
      <c r="AD370" s="155"/>
      <c r="AE370" s="155"/>
      <c r="AF370" s="155"/>
      <c r="AG370" s="156"/>
      <c r="AH370" s="155"/>
      <c r="AI370" s="155"/>
    </row>
    <row r="371" spans="1:35" x14ac:dyDescent="0.2">
      <c r="A371" s="147"/>
      <c r="B371" s="148"/>
      <c r="C371" s="149"/>
      <c r="D371" s="150"/>
      <c r="E371" s="151"/>
      <c r="F371" s="150"/>
      <c r="G371" s="152"/>
      <c r="H371" s="150"/>
      <c r="I371" s="150"/>
      <c r="J371" s="152"/>
      <c r="K371" s="151"/>
      <c r="L371" s="151"/>
      <c r="M371" s="151"/>
      <c r="N371" s="151"/>
      <c r="O371" s="152"/>
      <c r="P371" s="152"/>
      <c r="Q371" s="153"/>
      <c r="R371" s="153"/>
      <c r="S371" s="154"/>
      <c r="U371" s="155" t="str">
        <f t="shared" si="12"/>
        <v/>
      </c>
      <c r="V371" s="155" t="str">
        <f t="shared" si="13"/>
        <v/>
      </c>
      <c r="W371" s="156" t="str">
        <f t="shared" si="14"/>
        <v/>
      </c>
      <c r="X371" s="155"/>
      <c r="Y371" s="155"/>
      <c r="Z371" s="155"/>
      <c r="AA371" s="155"/>
      <c r="AB371" s="156"/>
      <c r="AC371" s="155"/>
      <c r="AD371" s="155"/>
      <c r="AE371" s="155"/>
      <c r="AF371" s="155"/>
      <c r="AG371" s="156"/>
      <c r="AH371" s="155"/>
      <c r="AI371" s="155"/>
    </row>
    <row r="372" spans="1:35" x14ac:dyDescent="0.2">
      <c r="A372" s="147"/>
      <c r="B372" s="148"/>
      <c r="C372" s="149"/>
      <c r="D372" s="150"/>
      <c r="E372" s="151"/>
      <c r="F372" s="150"/>
      <c r="G372" s="152"/>
      <c r="H372" s="150"/>
      <c r="I372" s="150"/>
      <c r="J372" s="152"/>
      <c r="K372" s="151"/>
      <c r="L372" s="151"/>
      <c r="M372" s="151"/>
      <c r="N372" s="151"/>
      <c r="O372" s="152"/>
      <c r="P372" s="152"/>
      <c r="Q372" s="153"/>
      <c r="R372" s="153"/>
      <c r="S372" s="154"/>
      <c r="U372" s="155" t="str">
        <f t="shared" si="12"/>
        <v/>
      </c>
      <c r="V372" s="155" t="str">
        <f t="shared" si="13"/>
        <v/>
      </c>
      <c r="W372" s="156" t="str">
        <f t="shared" si="14"/>
        <v/>
      </c>
      <c r="X372" s="155"/>
      <c r="Y372" s="155"/>
      <c r="Z372" s="155"/>
      <c r="AA372" s="155"/>
      <c r="AB372" s="156"/>
      <c r="AC372" s="155"/>
      <c r="AD372" s="155"/>
      <c r="AE372" s="155"/>
      <c r="AF372" s="155"/>
      <c r="AG372" s="156"/>
      <c r="AH372" s="155"/>
      <c r="AI372" s="155"/>
    </row>
    <row r="373" spans="1:35" x14ac:dyDescent="0.2">
      <c r="A373" s="147"/>
      <c r="B373" s="148"/>
      <c r="C373" s="149"/>
      <c r="D373" s="150"/>
      <c r="E373" s="151"/>
      <c r="F373" s="150"/>
      <c r="G373" s="152"/>
      <c r="H373" s="150"/>
      <c r="I373" s="150"/>
      <c r="J373" s="152"/>
      <c r="K373" s="151"/>
      <c r="L373" s="151"/>
      <c r="M373" s="151"/>
      <c r="N373" s="151"/>
      <c r="O373" s="152"/>
      <c r="P373" s="152"/>
      <c r="Q373" s="153"/>
      <c r="R373" s="153"/>
      <c r="S373" s="154"/>
      <c r="U373" s="155" t="str">
        <f t="shared" si="12"/>
        <v/>
      </c>
      <c r="V373" s="155" t="str">
        <f t="shared" si="13"/>
        <v/>
      </c>
      <c r="W373" s="156" t="str">
        <f t="shared" si="14"/>
        <v/>
      </c>
      <c r="X373" s="155"/>
      <c r="Y373" s="155"/>
      <c r="Z373" s="155"/>
      <c r="AA373" s="155"/>
      <c r="AB373" s="156"/>
      <c r="AC373" s="155"/>
      <c r="AD373" s="155"/>
      <c r="AE373" s="155"/>
      <c r="AF373" s="155"/>
      <c r="AG373" s="156"/>
      <c r="AH373" s="155"/>
      <c r="AI373" s="155"/>
    </row>
    <row r="374" spans="1:35" x14ac:dyDescent="0.2">
      <c r="A374" s="147"/>
      <c r="B374" s="148"/>
      <c r="C374" s="149"/>
      <c r="D374" s="150"/>
      <c r="E374" s="151"/>
      <c r="F374" s="150"/>
      <c r="G374" s="152"/>
      <c r="H374" s="150"/>
      <c r="I374" s="150"/>
      <c r="J374" s="152"/>
      <c r="K374" s="151"/>
      <c r="L374" s="151"/>
      <c r="M374" s="151"/>
      <c r="N374" s="151"/>
      <c r="O374" s="152"/>
      <c r="P374" s="152"/>
      <c r="Q374" s="153"/>
      <c r="R374" s="153"/>
      <c r="S374" s="154"/>
      <c r="U374" s="155" t="str">
        <f t="shared" si="12"/>
        <v/>
      </c>
      <c r="V374" s="155" t="str">
        <f t="shared" si="13"/>
        <v/>
      </c>
      <c r="W374" s="156" t="str">
        <f t="shared" si="14"/>
        <v/>
      </c>
      <c r="X374" s="155"/>
      <c r="Y374" s="155"/>
      <c r="Z374" s="155"/>
      <c r="AA374" s="155"/>
      <c r="AB374" s="156"/>
      <c r="AC374" s="155"/>
      <c r="AD374" s="155"/>
      <c r="AE374" s="155"/>
      <c r="AF374" s="155"/>
      <c r="AG374" s="156"/>
      <c r="AH374" s="155"/>
      <c r="AI374" s="155"/>
    </row>
    <row r="375" spans="1:35" x14ac:dyDescent="0.2">
      <c r="A375" s="147"/>
      <c r="B375" s="148"/>
      <c r="C375" s="149"/>
      <c r="D375" s="150"/>
      <c r="E375" s="151"/>
      <c r="F375" s="150"/>
      <c r="G375" s="152"/>
      <c r="H375" s="150"/>
      <c r="I375" s="150"/>
      <c r="J375" s="152"/>
      <c r="K375" s="151"/>
      <c r="L375" s="151"/>
      <c r="M375" s="151"/>
      <c r="N375" s="151"/>
      <c r="O375" s="152"/>
      <c r="P375" s="152"/>
      <c r="Q375" s="153"/>
      <c r="R375" s="153"/>
      <c r="S375" s="154"/>
      <c r="U375" s="155" t="str">
        <f t="shared" si="12"/>
        <v/>
      </c>
      <c r="V375" s="155" t="str">
        <f t="shared" si="13"/>
        <v/>
      </c>
      <c r="W375" s="156" t="str">
        <f t="shared" si="14"/>
        <v/>
      </c>
      <c r="X375" s="155"/>
      <c r="Y375" s="155"/>
      <c r="Z375" s="155"/>
      <c r="AA375" s="155"/>
      <c r="AB375" s="156"/>
      <c r="AC375" s="155"/>
      <c r="AD375" s="155"/>
      <c r="AE375" s="155"/>
      <c r="AF375" s="155"/>
      <c r="AG375" s="156"/>
      <c r="AH375" s="155"/>
      <c r="AI375" s="155"/>
    </row>
    <row r="376" spans="1:35" x14ac:dyDescent="0.2">
      <c r="A376" s="147"/>
      <c r="B376" s="148"/>
      <c r="C376" s="149"/>
      <c r="D376" s="150"/>
      <c r="E376" s="151"/>
      <c r="F376" s="150"/>
      <c r="G376" s="152"/>
      <c r="H376" s="150"/>
      <c r="I376" s="150"/>
      <c r="J376" s="152"/>
      <c r="K376" s="151"/>
      <c r="L376" s="151"/>
      <c r="M376" s="151"/>
      <c r="N376" s="151"/>
      <c r="O376" s="152"/>
      <c r="P376" s="152"/>
      <c r="Q376" s="153"/>
      <c r="R376" s="153"/>
      <c r="S376" s="154"/>
      <c r="U376" s="155" t="str">
        <f t="shared" ref="U376:U439" si="15">IF(K376, K376,"")</f>
        <v/>
      </c>
      <c r="V376" s="155" t="str">
        <f t="shared" ref="V376:V439" si="16">IF(M376, M376,"")</f>
        <v/>
      </c>
      <c r="W376" s="156" t="str">
        <f t="shared" ref="W376:W439" si="17">IF(O376, O376,"")</f>
        <v/>
      </c>
      <c r="X376" s="155"/>
      <c r="Y376" s="155"/>
      <c r="Z376" s="155"/>
      <c r="AA376" s="155"/>
      <c r="AB376" s="156"/>
      <c r="AC376" s="155"/>
      <c r="AD376" s="155"/>
      <c r="AE376" s="155"/>
      <c r="AF376" s="155"/>
      <c r="AG376" s="156"/>
      <c r="AH376" s="155"/>
      <c r="AI376" s="155"/>
    </row>
    <row r="377" spans="1:35" x14ac:dyDescent="0.2">
      <c r="A377" s="147"/>
      <c r="B377" s="148"/>
      <c r="C377" s="149"/>
      <c r="D377" s="150"/>
      <c r="E377" s="151"/>
      <c r="F377" s="150"/>
      <c r="G377" s="152"/>
      <c r="H377" s="150"/>
      <c r="I377" s="150"/>
      <c r="J377" s="152"/>
      <c r="K377" s="151"/>
      <c r="L377" s="151"/>
      <c r="M377" s="151"/>
      <c r="N377" s="151"/>
      <c r="O377" s="152"/>
      <c r="P377" s="152"/>
      <c r="Q377" s="153"/>
      <c r="R377" s="153"/>
      <c r="S377" s="154"/>
      <c r="U377" s="155" t="str">
        <f t="shared" si="15"/>
        <v/>
      </c>
      <c r="V377" s="155" t="str">
        <f t="shared" si="16"/>
        <v/>
      </c>
      <c r="W377" s="156" t="str">
        <f t="shared" si="17"/>
        <v/>
      </c>
      <c r="X377" s="155"/>
      <c r="Y377" s="155"/>
      <c r="Z377" s="155"/>
      <c r="AA377" s="155"/>
      <c r="AB377" s="156"/>
      <c r="AC377" s="155"/>
      <c r="AD377" s="155"/>
      <c r="AE377" s="155"/>
      <c r="AF377" s="155"/>
      <c r="AG377" s="156"/>
      <c r="AH377" s="155"/>
      <c r="AI377" s="155"/>
    </row>
    <row r="378" spans="1:35" x14ac:dyDescent="0.2">
      <c r="A378" s="147"/>
      <c r="B378" s="148"/>
      <c r="C378" s="149"/>
      <c r="D378" s="150"/>
      <c r="E378" s="151"/>
      <c r="F378" s="150"/>
      <c r="G378" s="152"/>
      <c r="H378" s="150"/>
      <c r="I378" s="150"/>
      <c r="J378" s="152"/>
      <c r="K378" s="151"/>
      <c r="L378" s="151"/>
      <c r="M378" s="151"/>
      <c r="N378" s="151"/>
      <c r="O378" s="152"/>
      <c r="P378" s="152"/>
      <c r="Q378" s="153"/>
      <c r="R378" s="153"/>
      <c r="S378" s="154"/>
      <c r="U378" s="155" t="str">
        <f t="shared" si="15"/>
        <v/>
      </c>
      <c r="V378" s="155" t="str">
        <f t="shared" si="16"/>
        <v/>
      </c>
      <c r="W378" s="156" t="str">
        <f t="shared" si="17"/>
        <v/>
      </c>
      <c r="X378" s="155"/>
      <c r="Y378" s="155"/>
      <c r="Z378" s="155"/>
      <c r="AA378" s="155"/>
      <c r="AB378" s="156"/>
      <c r="AC378" s="155"/>
      <c r="AD378" s="155"/>
      <c r="AE378" s="155"/>
      <c r="AF378" s="155"/>
      <c r="AG378" s="156"/>
      <c r="AH378" s="155"/>
      <c r="AI378" s="155"/>
    </row>
    <row r="379" spans="1:35" x14ac:dyDescent="0.2">
      <c r="A379" s="147"/>
      <c r="B379" s="148"/>
      <c r="C379" s="149"/>
      <c r="D379" s="150"/>
      <c r="E379" s="151"/>
      <c r="F379" s="150"/>
      <c r="G379" s="152"/>
      <c r="H379" s="150"/>
      <c r="I379" s="150"/>
      <c r="J379" s="152"/>
      <c r="K379" s="151"/>
      <c r="L379" s="151"/>
      <c r="M379" s="151"/>
      <c r="N379" s="151"/>
      <c r="O379" s="152"/>
      <c r="P379" s="152"/>
      <c r="Q379" s="153"/>
      <c r="R379" s="153"/>
      <c r="S379" s="154"/>
      <c r="U379" s="155" t="str">
        <f t="shared" si="15"/>
        <v/>
      </c>
      <c r="V379" s="155" t="str">
        <f t="shared" si="16"/>
        <v/>
      </c>
      <c r="W379" s="156" t="str">
        <f t="shared" si="17"/>
        <v/>
      </c>
      <c r="X379" s="155"/>
      <c r="Y379" s="155"/>
      <c r="Z379" s="155"/>
      <c r="AA379" s="155"/>
      <c r="AB379" s="156"/>
      <c r="AC379" s="155"/>
      <c r="AD379" s="155"/>
      <c r="AE379" s="155"/>
      <c r="AF379" s="155"/>
      <c r="AG379" s="156"/>
      <c r="AH379" s="155"/>
      <c r="AI379" s="155"/>
    </row>
    <row r="380" spans="1:35" x14ac:dyDescent="0.2">
      <c r="A380" s="147"/>
      <c r="B380" s="148"/>
      <c r="C380" s="149"/>
      <c r="D380" s="150"/>
      <c r="E380" s="151"/>
      <c r="F380" s="150"/>
      <c r="G380" s="152"/>
      <c r="H380" s="150"/>
      <c r="I380" s="150"/>
      <c r="J380" s="152"/>
      <c r="K380" s="151"/>
      <c r="L380" s="151"/>
      <c r="M380" s="151"/>
      <c r="N380" s="151"/>
      <c r="O380" s="152"/>
      <c r="P380" s="152"/>
      <c r="Q380" s="153"/>
      <c r="R380" s="153"/>
      <c r="S380" s="154"/>
      <c r="U380" s="155" t="str">
        <f t="shared" si="15"/>
        <v/>
      </c>
      <c r="V380" s="155" t="str">
        <f t="shared" si="16"/>
        <v/>
      </c>
      <c r="W380" s="156" t="str">
        <f t="shared" si="17"/>
        <v/>
      </c>
      <c r="X380" s="155"/>
      <c r="Y380" s="155"/>
      <c r="Z380" s="155"/>
      <c r="AA380" s="155"/>
      <c r="AB380" s="156"/>
      <c r="AC380" s="155"/>
      <c r="AD380" s="155"/>
      <c r="AE380" s="155"/>
      <c r="AF380" s="155"/>
      <c r="AG380" s="156"/>
      <c r="AH380" s="155"/>
      <c r="AI380" s="155"/>
    </row>
    <row r="381" spans="1:35" x14ac:dyDescent="0.2">
      <c r="A381" s="147"/>
      <c r="B381" s="148"/>
      <c r="C381" s="149"/>
      <c r="D381" s="150"/>
      <c r="E381" s="151"/>
      <c r="F381" s="150"/>
      <c r="G381" s="152"/>
      <c r="H381" s="150"/>
      <c r="I381" s="150"/>
      <c r="J381" s="152"/>
      <c r="K381" s="151"/>
      <c r="L381" s="151"/>
      <c r="M381" s="151"/>
      <c r="N381" s="151"/>
      <c r="O381" s="152"/>
      <c r="P381" s="152"/>
      <c r="Q381" s="153"/>
      <c r="R381" s="153"/>
      <c r="S381" s="154"/>
      <c r="U381" s="155" t="str">
        <f t="shared" si="15"/>
        <v/>
      </c>
      <c r="V381" s="155" t="str">
        <f t="shared" si="16"/>
        <v/>
      </c>
      <c r="W381" s="156" t="str">
        <f t="shared" si="17"/>
        <v/>
      </c>
      <c r="X381" s="155"/>
      <c r="Y381" s="155"/>
      <c r="Z381" s="155"/>
      <c r="AA381" s="155"/>
      <c r="AB381" s="156"/>
      <c r="AC381" s="155"/>
      <c r="AD381" s="155"/>
      <c r="AE381" s="155"/>
      <c r="AF381" s="155"/>
      <c r="AG381" s="156"/>
      <c r="AH381" s="155"/>
      <c r="AI381" s="155"/>
    </row>
    <row r="382" spans="1:35" x14ac:dyDescent="0.2">
      <c r="A382" s="147"/>
      <c r="B382" s="148"/>
      <c r="C382" s="149"/>
      <c r="D382" s="150"/>
      <c r="E382" s="151"/>
      <c r="F382" s="150"/>
      <c r="G382" s="152"/>
      <c r="H382" s="150"/>
      <c r="I382" s="150"/>
      <c r="J382" s="152"/>
      <c r="K382" s="151"/>
      <c r="L382" s="151"/>
      <c r="M382" s="151"/>
      <c r="N382" s="151"/>
      <c r="O382" s="152"/>
      <c r="P382" s="152"/>
      <c r="Q382" s="153"/>
      <c r="R382" s="153"/>
      <c r="S382" s="154"/>
      <c r="U382" s="155" t="str">
        <f t="shared" si="15"/>
        <v/>
      </c>
      <c r="V382" s="155" t="str">
        <f t="shared" si="16"/>
        <v/>
      </c>
      <c r="W382" s="156" t="str">
        <f t="shared" si="17"/>
        <v/>
      </c>
      <c r="X382" s="155"/>
      <c r="Y382" s="155"/>
      <c r="Z382" s="155"/>
      <c r="AA382" s="155"/>
      <c r="AB382" s="156"/>
      <c r="AC382" s="155"/>
      <c r="AD382" s="155"/>
      <c r="AE382" s="155"/>
      <c r="AF382" s="155"/>
      <c r="AG382" s="156"/>
      <c r="AH382" s="155"/>
      <c r="AI382" s="155"/>
    </row>
    <row r="383" spans="1:35" x14ac:dyDescent="0.2">
      <c r="A383" s="147"/>
      <c r="B383" s="148"/>
      <c r="C383" s="149"/>
      <c r="D383" s="150"/>
      <c r="E383" s="151"/>
      <c r="F383" s="150"/>
      <c r="G383" s="152"/>
      <c r="H383" s="150"/>
      <c r="I383" s="150"/>
      <c r="J383" s="152"/>
      <c r="K383" s="151"/>
      <c r="L383" s="151"/>
      <c r="M383" s="151"/>
      <c r="N383" s="151"/>
      <c r="O383" s="152"/>
      <c r="P383" s="152"/>
      <c r="Q383" s="153"/>
      <c r="R383" s="153"/>
      <c r="S383" s="154"/>
      <c r="U383" s="155" t="str">
        <f t="shared" si="15"/>
        <v/>
      </c>
      <c r="V383" s="155" t="str">
        <f t="shared" si="16"/>
        <v/>
      </c>
      <c r="W383" s="156" t="str">
        <f t="shared" si="17"/>
        <v/>
      </c>
      <c r="X383" s="155"/>
      <c r="Y383" s="155"/>
      <c r="Z383" s="155"/>
      <c r="AA383" s="155"/>
      <c r="AB383" s="156"/>
      <c r="AC383" s="155"/>
      <c r="AD383" s="155"/>
      <c r="AE383" s="155"/>
      <c r="AF383" s="155"/>
      <c r="AG383" s="156"/>
      <c r="AH383" s="155"/>
      <c r="AI383" s="155"/>
    </row>
    <row r="384" spans="1:35" x14ac:dyDescent="0.2">
      <c r="A384" s="147"/>
      <c r="B384" s="148"/>
      <c r="C384" s="149"/>
      <c r="D384" s="150"/>
      <c r="E384" s="151"/>
      <c r="F384" s="150"/>
      <c r="G384" s="152"/>
      <c r="H384" s="150"/>
      <c r="I384" s="150"/>
      <c r="J384" s="152"/>
      <c r="K384" s="151"/>
      <c r="L384" s="151"/>
      <c r="M384" s="151"/>
      <c r="N384" s="151"/>
      <c r="O384" s="152"/>
      <c r="P384" s="152"/>
      <c r="Q384" s="153"/>
      <c r="R384" s="153"/>
      <c r="S384" s="154"/>
      <c r="U384" s="155" t="str">
        <f t="shared" si="15"/>
        <v/>
      </c>
      <c r="V384" s="155" t="str">
        <f t="shared" si="16"/>
        <v/>
      </c>
      <c r="W384" s="156" t="str">
        <f t="shared" si="17"/>
        <v/>
      </c>
      <c r="X384" s="155"/>
      <c r="Y384" s="155"/>
      <c r="Z384" s="155"/>
      <c r="AA384" s="155"/>
      <c r="AB384" s="156"/>
      <c r="AC384" s="155"/>
      <c r="AD384" s="155"/>
      <c r="AE384" s="155"/>
      <c r="AF384" s="155"/>
      <c r="AG384" s="156"/>
      <c r="AH384" s="155"/>
      <c r="AI384" s="155"/>
    </row>
    <row r="385" spans="1:35" x14ac:dyDescent="0.2">
      <c r="A385" s="147"/>
      <c r="B385" s="148"/>
      <c r="C385" s="149"/>
      <c r="D385" s="150"/>
      <c r="E385" s="151"/>
      <c r="F385" s="150"/>
      <c r="G385" s="152"/>
      <c r="H385" s="150"/>
      <c r="I385" s="150"/>
      <c r="J385" s="152"/>
      <c r="K385" s="151"/>
      <c r="L385" s="151"/>
      <c r="M385" s="151"/>
      <c r="N385" s="151"/>
      <c r="O385" s="152"/>
      <c r="P385" s="152"/>
      <c r="Q385" s="153"/>
      <c r="R385" s="153"/>
      <c r="S385" s="154"/>
      <c r="U385" s="155" t="str">
        <f t="shared" si="15"/>
        <v/>
      </c>
      <c r="V385" s="155" t="str">
        <f t="shared" si="16"/>
        <v/>
      </c>
      <c r="W385" s="156" t="str">
        <f t="shared" si="17"/>
        <v/>
      </c>
      <c r="X385" s="155"/>
      <c r="Y385" s="155"/>
      <c r="Z385" s="155"/>
      <c r="AA385" s="155"/>
      <c r="AB385" s="156"/>
      <c r="AC385" s="155"/>
      <c r="AD385" s="155"/>
      <c r="AE385" s="155"/>
      <c r="AF385" s="155"/>
      <c r="AG385" s="156"/>
      <c r="AH385" s="155"/>
      <c r="AI385" s="155"/>
    </row>
    <row r="386" spans="1:35" x14ac:dyDescent="0.2">
      <c r="A386" s="147"/>
      <c r="B386" s="148"/>
      <c r="C386" s="149"/>
      <c r="D386" s="150"/>
      <c r="E386" s="151"/>
      <c r="F386" s="150"/>
      <c r="G386" s="152"/>
      <c r="H386" s="150"/>
      <c r="I386" s="150"/>
      <c r="J386" s="152"/>
      <c r="K386" s="151"/>
      <c r="L386" s="151"/>
      <c r="M386" s="151"/>
      <c r="N386" s="151"/>
      <c r="O386" s="152"/>
      <c r="P386" s="152"/>
      <c r="Q386" s="153"/>
      <c r="R386" s="153"/>
      <c r="S386" s="154"/>
      <c r="U386" s="155" t="str">
        <f t="shared" si="15"/>
        <v/>
      </c>
      <c r="V386" s="155" t="str">
        <f t="shared" si="16"/>
        <v/>
      </c>
      <c r="W386" s="156" t="str">
        <f t="shared" si="17"/>
        <v/>
      </c>
      <c r="X386" s="155"/>
      <c r="Y386" s="155"/>
      <c r="Z386" s="155"/>
      <c r="AA386" s="155"/>
      <c r="AB386" s="156"/>
      <c r="AC386" s="155"/>
      <c r="AD386" s="155"/>
      <c r="AE386" s="155"/>
      <c r="AF386" s="155"/>
      <c r="AG386" s="156"/>
      <c r="AH386" s="155"/>
      <c r="AI386" s="155"/>
    </row>
    <row r="387" spans="1:35" x14ac:dyDescent="0.2">
      <c r="A387" s="147"/>
      <c r="B387" s="148"/>
      <c r="C387" s="149"/>
      <c r="D387" s="150"/>
      <c r="E387" s="151"/>
      <c r="F387" s="150"/>
      <c r="G387" s="152"/>
      <c r="H387" s="150"/>
      <c r="I387" s="150"/>
      <c r="J387" s="152"/>
      <c r="K387" s="151"/>
      <c r="L387" s="151"/>
      <c r="M387" s="151"/>
      <c r="N387" s="151"/>
      <c r="O387" s="152"/>
      <c r="P387" s="152"/>
      <c r="Q387" s="153"/>
      <c r="R387" s="153"/>
      <c r="S387" s="154"/>
      <c r="U387" s="155" t="str">
        <f t="shared" si="15"/>
        <v/>
      </c>
      <c r="V387" s="155" t="str">
        <f t="shared" si="16"/>
        <v/>
      </c>
      <c r="W387" s="156" t="str">
        <f t="shared" si="17"/>
        <v/>
      </c>
      <c r="X387" s="155"/>
      <c r="Y387" s="155"/>
      <c r="Z387" s="155"/>
      <c r="AA387" s="155"/>
      <c r="AB387" s="156"/>
      <c r="AC387" s="155"/>
      <c r="AD387" s="155"/>
      <c r="AE387" s="155"/>
      <c r="AF387" s="155"/>
      <c r="AG387" s="156"/>
      <c r="AH387" s="155"/>
      <c r="AI387" s="155"/>
    </row>
    <row r="388" spans="1:35" x14ac:dyDescent="0.2">
      <c r="A388" s="147"/>
      <c r="B388" s="148"/>
      <c r="C388" s="149"/>
      <c r="D388" s="150"/>
      <c r="E388" s="151"/>
      <c r="F388" s="150"/>
      <c r="G388" s="152"/>
      <c r="H388" s="150"/>
      <c r="I388" s="150"/>
      <c r="J388" s="152"/>
      <c r="K388" s="151"/>
      <c r="L388" s="151"/>
      <c r="M388" s="151"/>
      <c r="N388" s="151"/>
      <c r="O388" s="152"/>
      <c r="P388" s="152"/>
      <c r="Q388" s="153"/>
      <c r="R388" s="153"/>
      <c r="S388" s="154"/>
      <c r="U388" s="155" t="str">
        <f t="shared" si="15"/>
        <v/>
      </c>
      <c r="V388" s="155" t="str">
        <f t="shared" si="16"/>
        <v/>
      </c>
      <c r="W388" s="156" t="str">
        <f t="shared" si="17"/>
        <v/>
      </c>
      <c r="X388" s="155"/>
      <c r="Y388" s="155"/>
      <c r="Z388" s="155"/>
      <c r="AA388" s="155"/>
      <c r="AB388" s="156"/>
      <c r="AC388" s="155"/>
      <c r="AD388" s="155"/>
      <c r="AE388" s="155"/>
      <c r="AF388" s="155"/>
      <c r="AG388" s="156"/>
      <c r="AH388" s="155"/>
      <c r="AI388" s="155"/>
    </row>
    <row r="389" spans="1:35" x14ac:dyDescent="0.2">
      <c r="A389" s="147"/>
      <c r="B389" s="148"/>
      <c r="C389" s="149"/>
      <c r="D389" s="150"/>
      <c r="E389" s="151"/>
      <c r="F389" s="150"/>
      <c r="G389" s="152"/>
      <c r="H389" s="150"/>
      <c r="I389" s="150"/>
      <c r="J389" s="152"/>
      <c r="K389" s="151"/>
      <c r="L389" s="151"/>
      <c r="M389" s="151"/>
      <c r="N389" s="151"/>
      <c r="O389" s="152"/>
      <c r="P389" s="152"/>
      <c r="Q389" s="153"/>
      <c r="R389" s="153"/>
      <c r="S389" s="154"/>
      <c r="U389" s="155" t="str">
        <f t="shared" si="15"/>
        <v/>
      </c>
      <c r="V389" s="155" t="str">
        <f t="shared" si="16"/>
        <v/>
      </c>
      <c r="W389" s="156" t="str">
        <f t="shared" si="17"/>
        <v/>
      </c>
      <c r="X389" s="155"/>
      <c r="Y389" s="155"/>
      <c r="Z389" s="155"/>
      <c r="AA389" s="155"/>
      <c r="AB389" s="156"/>
      <c r="AC389" s="155"/>
      <c r="AD389" s="155"/>
      <c r="AE389" s="155"/>
      <c r="AF389" s="155"/>
      <c r="AG389" s="156"/>
      <c r="AH389" s="155"/>
      <c r="AI389" s="155"/>
    </row>
    <row r="390" spans="1:35" x14ac:dyDescent="0.2">
      <c r="A390" s="147"/>
      <c r="B390" s="148"/>
      <c r="C390" s="149"/>
      <c r="D390" s="150"/>
      <c r="E390" s="151"/>
      <c r="F390" s="150"/>
      <c r="G390" s="152"/>
      <c r="H390" s="150"/>
      <c r="I390" s="150"/>
      <c r="J390" s="152"/>
      <c r="K390" s="151"/>
      <c r="L390" s="151"/>
      <c r="M390" s="151"/>
      <c r="N390" s="151"/>
      <c r="O390" s="152"/>
      <c r="P390" s="152"/>
      <c r="Q390" s="153"/>
      <c r="R390" s="153"/>
      <c r="S390" s="154"/>
      <c r="U390" s="155" t="str">
        <f t="shared" si="15"/>
        <v/>
      </c>
      <c r="V390" s="155" t="str">
        <f t="shared" si="16"/>
        <v/>
      </c>
      <c r="W390" s="156" t="str">
        <f t="shared" si="17"/>
        <v/>
      </c>
      <c r="X390" s="155"/>
      <c r="Y390" s="155"/>
      <c r="Z390" s="155"/>
      <c r="AA390" s="155"/>
      <c r="AB390" s="156"/>
      <c r="AC390" s="155"/>
      <c r="AD390" s="155"/>
      <c r="AE390" s="155"/>
      <c r="AF390" s="155"/>
      <c r="AG390" s="156"/>
      <c r="AH390" s="155"/>
      <c r="AI390" s="155"/>
    </row>
    <row r="391" spans="1:35" x14ac:dyDescent="0.2">
      <c r="A391" s="147"/>
      <c r="B391" s="148"/>
      <c r="C391" s="149"/>
      <c r="D391" s="150"/>
      <c r="E391" s="151"/>
      <c r="F391" s="150"/>
      <c r="G391" s="152"/>
      <c r="H391" s="150"/>
      <c r="I391" s="150"/>
      <c r="J391" s="152"/>
      <c r="K391" s="151"/>
      <c r="L391" s="151"/>
      <c r="M391" s="151"/>
      <c r="N391" s="151"/>
      <c r="O391" s="152"/>
      <c r="P391" s="152"/>
      <c r="Q391" s="153"/>
      <c r="R391" s="153"/>
      <c r="S391" s="154"/>
      <c r="U391" s="155" t="str">
        <f t="shared" si="15"/>
        <v/>
      </c>
      <c r="V391" s="155" t="str">
        <f t="shared" si="16"/>
        <v/>
      </c>
      <c r="W391" s="156" t="str">
        <f t="shared" si="17"/>
        <v/>
      </c>
      <c r="X391" s="155"/>
      <c r="Y391" s="155"/>
      <c r="Z391" s="155"/>
      <c r="AA391" s="155"/>
      <c r="AB391" s="156"/>
      <c r="AC391" s="155"/>
      <c r="AD391" s="155"/>
      <c r="AE391" s="155"/>
      <c r="AF391" s="155"/>
      <c r="AG391" s="156"/>
      <c r="AH391" s="155"/>
      <c r="AI391" s="155"/>
    </row>
    <row r="392" spans="1:35" x14ac:dyDescent="0.2">
      <c r="A392" s="147"/>
      <c r="B392" s="148"/>
      <c r="C392" s="149"/>
      <c r="D392" s="150"/>
      <c r="E392" s="151"/>
      <c r="F392" s="150"/>
      <c r="G392" s="152"/>
      <c r="H392" s="150"/>
      <c r="I392" s="150"/>
      <c r="J392" s="152"/>
      <c r="K392" s="151"/>
      <c r="L392" s="151"/>
      <c r="M392" s="151"/>
      <c r="N392" s="151"/>
      <c r="O392" s="152"/>
      <c r="P392" s="152"/>
      <c r="Q392" s="153"/>
      <c r="R392" s="153"/>
      <c r="S392" s="154"/>
      <c r="U392" s="155" t="str">
        <f t="shared" si="15"/>
        <v/>
      </c>
      <c r="V392" s="155" t="str">
        <f t="shared" si="16"/>
        <v/>
      </c>
      <c r="W392" s="156" t="str">
        <f t="shared" si="17"/>
        <v/>
      </c>
      <c r="X392" s="155"/>
      <c r="Y392" s="155"/>
      <c r="Z392" s="155"/>
      <c r="AA392" s="155"/>
      <c r="AB392" s="156"/>
      <c r="AC392" s="155"/>
      <c r="AD392" s="155"/>
      <c r="AE392" s="155"/>
      <c r="AF392" s="155"/>
      <c r="AG392" s="156"/>
      <c r="AH392" s="155"/>
      <c r="AI392" s="155"/>
    </row>
    <row r="393" spans="1:35" x14ac:dyDescent="0.2">
      <c r="A393" s="147"/>
      <c r="B393" s="148"/>
      <c r="C393" s="149"/>
      <c r="D393" s="150"/>
      <c r="E393" s="151"/>
      <c r="F393" s="150"/>
      <c r="G393" s="152"/>
      <c r="H393" s="150"/>
      <c r="I393" s="150"/>
      <c r="J393" s="152"/>
      <c r="K393" s="151"/>
      <c r="L393" s="151"/>
      <c r="M393" s="151"/>
      <c r="N393" s="151"/>
      <c r="O393" s="152"/>
      <c r="P393" s="152"/>
      <c r="Q393" s="153"/>
      <c r="R393" s="153"/>
      <c r="S393" s="154"/>
      <c r="U393" s="155" t="str">
        <f t="shared" si="15"/>
        <v/>
      </c>
      <c r="V393" s="155" t="str">
        <f t="shared" si="16"/>
        <v/>
      </c>
      <c r="W393" s="156" t="str">
        <f t="shared" si="17"/>
        <v/>
      </c>
      <c r="X393" s="155"/>
      <c r="Y393" s="155"/>
      <c r="Z393" s="155"/>
      <c r="AA393" s="155"/>
      <c r="AB393" s="156"/>
      <c r="AC393" s="155"/>
      <c r="AD393" s="155"/>
      <c r="AE393" s="155"/>
      <c r="AF393" s="155"/>
      <c r="AG393" s="156"/>
      <c r="AH393" s="155"/>
      <c r="AI393" s="155"/>
    </row>
    <row r="394" spans="1:35" x14ac:dyDescent="0.2">
      <c r="A394" s="147"/>
      <c r="B394" s="148"/>
      <c r="C394" s="149"/>
      <c r="D394" s="150"/>
      <c r="E394" s="151"/>
      <c r="F394" s="150"/>
      <c r="G394" s="152"/>
      <c r="H394" s="150"/>
      <c r="I394" s="150"/>
      <c r="J394" s="152"/>
      <c r="K394" s="151"/>
      <c r="L394" s="151"/>
      <c r="M394" s="151"/>
      <c r="N394" s="151"/>
      <c r="O394" s="152"/>
      <c r="P394" s="152"/>
      <c r="Q394" s="153"/>
      <c r="R394" s="153"/>
      <c r="S394" s="154"/>
      <c r="U394" s="155" t="str">
        <f t="shared" si="15"/>
        <v/>
      </c>
      <c r="V394" s="155" t="str">
        <f t="shared" si="16"/>
        <v/>
      </c>
      <c r="W394" s="156" t="str">
        <f t="shared" si="17"/>
        <v/>
      </c>
      <c r="X394" s="155"/>
      <c r="Y394" s="155"/>
      <c r="Z394" s="155"/>
      <c r="AA394" s="155"/>
      <c r="AB394" s="156"/>
      <c r="AC394" s="155"/>
      <c r="AD394" s="155"/>
      <c r="AE394" s="155"/>
      <c r="AF394" s="155"/>
      <c r="AG394" s="156"/>
      <c r="AH394" s="155"/>
      <c r="AI394" s="155"/>
    </row>
    <row r="395" spans="1:35" x14ac:dyDescent="0.2">
      <c r="A395" s="147"/>
      <c r="B395" s="148"/>
      <c r="C395" s="149"/>
      <c r="D395" s="150"/>
      <c r="E395" s="151"/>
      <c r="F395" s="150"/>
      <c r="G395" s="152"/>
      <c r="H395" s="150"/>
      <c r="I395" s="150"/>
      <c r="J395" s="152"/>
      <c r="K395" s="151"/>
      <c r="L395" s="151"/>
      <c r="M395" s="151"/>
      <c r="N395" s="151"/>
      <c r="O395" s="152"/>
      <c r="P395" s="152"/>
      <c r="Q395" s="153"/>
      <c r="R395" s="153"/>
      <c r="S395" s="154"/>
      <c r="U395" s="155" t="str">
        <f t="shared" si="15"/>
        <v/>
      </c>
      <c r="V395" s="155" t="str">
        <f t="shared" si="16"/>
        <v/>
      </c>
      <c r="W395" s="156" t="str">
        <f t="shared" si="17"/>
        <v/>
      </c>
      <c r="X395" s="155"/>
      <c r="Y395" s="155"/>
      <c r="Z395" s="155"/>
      <c r="AA395" s="155"/>
      <c r="AB395" s="156"/>
      <c r="AC395" s="155"/>
      <c r="AD395" s="155"/>
      <c r="AE395" s="155"/>
      <c r="AF395" s="155"/>
      <c r="AG395" s="156"/>
      <c r="AH395" s="155"/>
      <c r="AI395" s="155"/>
    </row>
    <row r="396" spans="1:35" x14ac:dyDescent="0.2">
      <c r="A396" s="147"/>
      <c r="B396" s="148"/>
      <c r="C396" s="149"/>
      <c r="D396" s="150"/>
      <c r="E396" s="151"/>
      <c r="F396" s="150"/>
      <c r="G396" s="152"/>
      <c r="H396" s="150"/>
      <c r="I396" s="150"/>
      <c r="J396" s="152"/>
      <c r="K396" s="151"/>
      <c r="L396" s="151"/>
      <c r="M396" s="151"/>
      <c r="N396" s="151"/>
      <c r="O396" s="152"/>
      <c r="P396" s="152"/>
      <c r="Q396" s="153"/>
      <c r="R396" s="153"/>
      <c r="S396" s="154"/>
      <c r="U396" s="155" t="str">
        <f t="shared" si="15"/>
        <v/>
      </c>
      <c r="V396" s="155" t="str">
        <f t="shared" si="16"/>
        <v/>
      </c>
      <c r="W396" s="156" t="str">
        <f t="shared" si="17"/>
        <v/>
      </c>
      <c r="X396" s="155"/>
      <c r="Y396" s="155"/>
      <c r="Z396" s="155"/>
      <c r="AA396" s="155"/>
      <c r="AB396" s="156"/>
      <c r="AC396" s="155"/>
      <c r="AD396" s="155"/>
      <c r="AE396" s="155"/>
      <c r="AF396" s="155"/>
      <c r="AG396" s="156"/>
      <c r="AH396" s="155"/>
      <c r="AI396" s="155"/>
    </row>
    <row r="397" spans="1:35" x14ac:dyDescent="0.2">
      <c r="A397" s="147"/>
      <c r="B397" s="148"/>
      <c r="C397" s="149"/>
      <c r="D397" s="150"/>
      <c r="E397" s="151"/>
      <c r="F397" s="150"/>
      <c r="G397" s="152"/>
      <c r="H397" s="150"/>
      <c r="I397" s="150"/>
      <c r="J397" s="152"/>
      <c r="K397" s="151"/>
      <c r="L397" s="151"/>
      <c r="M397" s="151"/>
      <c r="N397" s="151"/>
      <c r="O397" s="152"/>
      <c r="P397" s="152"/>
      <c r="Q397" s="153"/>
      <c r="R397" s="153"/>
      <c r="S397" s="154"/>
      <c r="U397" s="155" t="str">
        <f t="shared" si="15"/>
        <v/>
      </c>
      <c r="V397" s="155" t="str">
        <f t="shared" si="16"/>
        <v/>
      </c>
      <c r="W397" s="156" t="str">
        <f t="shared" si="17"/>
        <v/>
      </c>
      <c r="X397" s="155"/>
      <c r="Y397" s="155"/>
      <c r="Z397" s="155"/>
      <c r="AA397" s="155"/>
      <c r="AB397" s="156"/>
      <c r="AC397" s="155"/>
      <c r="AD397" s="155"/>
      <c r="AE397" s="155"/>
      <c r="AF397" s="155"/>
      <c r="AG397" s="156"/>
      <c r="AH397" s="155"/>
      <c r="AI397" s="155"/>
    </row>
    <row r="398" spans="1:35" x14ac:dyDescent="0.2">
      <c r="A398" s="147"/>
      <c r="B398" s="148"/>
      <c r="C398" s="149"/>
      <c r="D398" s="150"/>
      <c r="E398" s="151"/>
      <c r="F398" s="150"/>
      <c r="G398" s="152"/>
      <c r="H398" s="150"/>
      <c r="I398" s="150"/>
      <c r="J398" s="152"/>
      <c r="K398" s="151"/>
      <c r="L398" s="151"/>
      <c r="M398" s="151"/>
      <c r="N398" s="151"/>
      <c r="O398" s="152"/>
      <c r="P398" s="152"/>
      <c r="Q398" s="153"/>
      <c r="R398" s="153"/>
      <c r="S398" s="154"/>
      <c r="U398" s="155" t="str">
        <f t="shared" si="15"/>
        <v/>
      </c>
      <c r="V398" s="155" t="str">
        <f t="shared" si="16"/>
        <v/>
      </c>
      <c r="W398" s="156" t="str">
        <f t="shared" si="17"/>
        <v/>
      </c>
      <c r="X398" s="155"/>
      <c r="Y398" s="155"/>
      <c r="Z398" s="155"/>
      <c r="AA398" s="155"/>
      <c r="AB398" s="156"/>
      <c r="AC398" s="155"/>
      <c r="AD398" s="155"/>
      <c r="AE398" s="155"/>
      <c r="AF398" s="155"/>
      <c r="AG398" s="156"/>
      <c r="AH398" s="155"/>
      <c r="AI398" s="155"/>
    </row>
    <row r="399" spans="1:35" x14ac:dyDescent="0.2">
      <c r="A399" s="147"/>
      <c r="B399" s="148"/>
      <c r="C399" s="149"/>
      <c r="D399" s="150"/>
      <c r="E399" s="151"/>
      <c r="F399" s="150"/>
      <c r="G399" s="152"/>
      <c r="H399" s="150"/>
      <c r="I399" s="150"/>
      <c r="J399" s="152"/>
      <c r="K399" s="151"/>
      <c r="L399" s="151"/>
      <c r="M399" s="151"/>
      <c r="N399" s="151"/>
      <c r="O399" s="152"/>
      <c r="P399" s="152"/>
      <c r="Q399" s="153"/>
      <c r="R399" s="153"/>
      <c r="S399" s="154"/>
      <c r="U399" s="155" t="str">
        <f t="shared" si="15"/>
        <v/>
      </c>
      <c r="V399" s="155" t="str">
        <f t="shared" si="16"/>
        <v/>
      </c>
      <c r="W399" s="156" t="str">
        <f t="shared" si="17"/>
        <v/>
      </c>
      <c r="X399" s="155"/>
      <c r="Y399" s="155"/>
      <c r="Z399" s="155"/>
      <c r="AA399" s="155"/>
      <c r="AB399" s="156"/>
      <c r="AC399" s="155"/>
      <c r="AD399" s="155"/>
      <c r="AE399" s="155"/>
      <c r="AF399" s="155"/>
      <c r="AG399" s="156"/>
      <c r="AH399" s="155"/>
      <c r="AI399" s="155"/>
    </row>
    <row r="400" spans="1:35" x14ac:dyDescent="0.2">
      <c r="A400" s="147"/>
      <c r="B400" s="148"/>
      <c r="C400" s="149"/>
      <c r="D400" s="150"/>
      <c r="E400" s="151"/>
      <c r="F400" s="150"/>
      <c r="G400" s="152"/>
      <c r="H400" s="150"/>
      <c r="I400" s="150"/>
      <c r="J400" s="152"/>
      <c r="K400" s="151"/>
      <c r="L400" s="151"/>
      <c r="M400" s="151"/>
      <c r="N400" s="151"/>
      <c r="O400" s="152"/>
      <c r="P400" s="152"/>
      <c r="Q400" s="153"/>
      <c r="R400" s="153"/>
      <c r="S400" s="154"/>
      <c r="U400" s="155" t="str">
        <f t="shared" si="15"/>
        <v/>
      </c>
      <c r="V400" s="155" t="str">
        <f t="shared" si="16"/>
        <v/>
      </c>
      <c r="W400" s="156" t="str">
        <f t="shared" si="17"/>
        <v/>
      </c>
      <c r="X400" s="155"/>
      <c r="Y400" s="155"/>
      <c r="Z400" s="155"/>
      <c r="AA400" s="155"/>
      <c r="AB400" s="156"/>
      <c r="AC400" s="155"/>
      <c r="AD400" s="155"/>
      <c r="AE400" s="155"/>
      <c r="AF400" s="155"/>
      <c r="AG400" s="156"/>
      <c r="AH400" s="155"/>
      <c r="AI400" s="155"/>
    </row>
    <row r="401" spans="1:35" x14ac:dyDescent="0.2">
      <c r="A401" s="147"/>
      <c r="B401" s="148"/>
      <c r="C401" s="149"/>
      <c r="D401" s="150"/>
      <c r="E401" s="151"/>
      <c r="F401" s="150"/>
      <c r="G401" s="152"/>
      <c r="H401" s="150"/>
      <c r="I401" s="150"/>
      <c r="J401" s="152"/>
      <c r="K401" s="151"/>
      <c r="L401" s="151"/>
      <c r="M401" s="151"/>
      <c r="N401" s="151"/>
      <c r="O401" s="152"/>
      <c r="P401" s="152"/>
      <c r="Q401" s="153"/>
      <c r="R401" s="153"/>
      <c r="S401" s="154"/>
      <c r="U401" s="155" t="str">
        <f t="shared" si="15"/>
        <v/>
      </c>
      <c r="V401" s="155" t="str">
        <f t="shared" si="16"/>
        <v/>
      </c>
      <c r="W401" s="156" t="str">
        <f t="shared" si="17"/>
        <v/>
      </c>
      <c r="X401" s="155"/>
      <c r="Y401" s="155"/>
      <c r="Z401" s="155"/>
      <c r="AA401" s="155"/>
      <c r="AB401" s="156"/>
      <c r="AC401" s="155"/>
      <c r="AD401" s="155"/>
      <c r="AE401" s="155"/>
      <c r="AF401" s="155"/>
      <c r="AG401" s="156"/>
      <c r="AH401" s="155"/>
      <c r="AI401" s="155"/>
    </row>
    <row r="402" spans="1:35" x14ac:dyDescent="0.2">
      <c r="A402" s="147"/>
      <c r="B402" s="148"/>
      <c r="C402" s="149"/>
      <c r="D402" s="150"/>
      <c r="E402" s="151"/>
      <c r="F402" s="150"/>
      <c r="G402" s="152"/>
      <c r="H402" s="150"/>
      <c r="I402" s="150"/>
      <c r="J402" s="152"/>
      <c r="K402" s="151"/>
      <c r="L402" s="151"/>
      <c r="M402" s="151"/>
      <c r="N402" s="151"/>
      <c r="O402" s="152"/>
      <c r="P402" s="152"/>
      <c r="Q402" s="153"/>
      <c r="R402" s="153"/>
      <c r="S402" s="154"/>
      <c r="U402" s="155" t="str">
        <f t="shared" si="15"/>
        <v/>
      </c>
      <c r="V402" s="155" t="str">
        <f t="shared" si="16"/>
        <v/>
      </c>
      <c r="W402" s="156" t="str">
        <f t="shared" si="17"/>
        <v/>
      </c>
      <c r="X402" s="155"/>
      <c r="Y402" s="155"/>
      <c r="Z402" s="155"/>
      <c r="AA402" s="155"/>
      <c r="AB402" s="156"/>
      <c r="AC402" s="155"/>
      <c r="AD402" s="155"/>
      <c r="AE402" s="155"/>
      <c r="AF402" s="155"/>
      <c r="AG402" s="156"/>
      <c r="AH402" s="155"/>
      <c r="AI402" s="155"/>
    </row>
    <row r="403" spans="1:35" x14ac:dyDescent="0.2">
      <c r="A403" s="147"/>
      <c r="B403" s="148"/>
      <c r="C403" s="149"/>
      <c r="D403" s="150"/>
      <c r="E403" s="151"/>
      <c r="F403" s="150"/>
      <c r="G403" s="152"/>
      <c r="H403" s="150"/>
      <c r="I403" s="150"/>
      <c r="J403" s="152"/>
      <c r="K403" s="151"/>
      <c r="L403" s="151"/>
      <c r="M403" s="151"/>
      <c r="N403" s="151"/>
      <c r="O403" s="152"/>
      <c r="P403" s="152"/>
      <c r="Q403" s="153"/>
      <c r="R403" s="153"/>
      <c r="S403" s="154"/>
      <c r="U403" s="155" t="str">
        <f t="shared" si="15"/>
        <v/>
      </c>
      <c r="V403" s="155" t="str">
        <f t="shared" si="16"/>
        <v/>
      </c>
      <c r="W403" s="156" t="str">
        <f t="shared" si="17"/>
        <v/>
      </c>
      <c r="X403" s="155"/>
      <c r="Y403" s="155"/>
      <c r="Z403" s="155"/>
      <c r="AA403" s="155"/>
      <c r="AB403" s="156"/>
      <c r="AC403" s="155"/>
      <c r="AD403" s="155"/>
      <c r="AE403" s="155"/>
      <c r="AF403" s="155"/>
      <c r="AG403" s="156"/>
      <c r="AH403" s="155"/>
      <c r="AI403" s="155"/>
    </row>
    <row r="404" spans="1:35" x14ac:dyDescent="0.2">
      <c r="A404" s="147"/>
      <c r="B404" s="148"/>
      <c r="C404" s="149"/>
      <c r="D404" s="150"/>
      <c r="E404" s="151"/>
      <c r="F404" s="150"/>
      <c r="G404" s="152"/>
      <c r="H404" s="150"/>
      <c r="I404" s="150"/>
      <c r="J404" s="152"/>
      <c r="K404" s="151"/>
      <c r="L404" s="151"/>
      <c r="M404" s="151"/>
      <c r="N404" s="151"/>
      <c r="O404" s="152"/>
      <c r="P404" s="152"/>
      <c r="Q404" s="153"/>
      <c r="R404" s="153"/>
      <c r="S404" s="154"/>
      <c r="U404" s="155" t="str">
        <f t="shared" si="15"/>
        <v/>
      </c>
      <c r="V404" s="155" t="str">
        <f t="shared" si="16"/>
        <v/>
      </c>
      <c r="W404" s="156" t="str">
        <f t="shared" si="17"/>
        <v/>
      </c>
      <c r="X404" s="155"/>
      <c r="Y404" s="155"/>
      <c r="Z404" s="155"/>
      <c r="AA404" s="155"/>
      <c r="AB404" s="156"/>
      <c r="AC404" s="155"/>
      <c r="AD404" s="155"/>
      <c r="AE404" s="155"/>
      <c r="AF404" s="155"/>
      <c r="AG404" s="156"/>
      <c r="AH404" s="155"/>
      <c r="AI404" s="155"/>
    </row>
    <row r="405" spans="1:35" x14ac:dyDescent="0.2">
      <c r="A405" s="147"/>
      <c r="B405" s="148"/>
      <c r="C405" s="149"/>
      <c r="D405" s="150"/>
      <c r="E405" s="151"/>
      <c r="F405" s="150"/>
      <c r="G405" s="152"/>
      <c r="H405" s="150"/>
      <c r="I405" s="150"/>
      <c r="J405" s="152"/>
      <c r="K405" s="151"/>
      <c r="L405" s="151"/>
      <c r="M405" s="151"/>
      <c r="N405" s="151"/>
      <c r="O405" s="152"/>
      <c r="P405" s="152"/>
      <c r="Q405" s="153"/>
      <c r="R405" s="153"/>
      <c r="S405" s="154"/>
      <c r="U405" s="155" t="str">
        <f t="shared" si="15"/>
        <v/>
      </c>
      <c r="V405" s="155" t="str">
        <f t="shared" si="16"/>
        <v/>
      </c>
      <c r="W405" s="156" t="str">
        <f t="shared" si="17"/>
        <v/>
      </c>
      <c r="X405" s="155"/>
      <c r="Y405" s="155"/>
      <c r="Z405" s="155"/>
      <c r="AA405" s="155"/>
      <c r="AB405" s="156"/>
      <c r="AC405" s="155"/>
      <c r="AD405" s="155"/>
      <c r="AE405" s="155"/>
      <c r="AF405" s="155"/>
      <c r="AG405" s="156"/>
      <c r="AH405" s="155"/>
      <c r="AI405" s="155"/>
    </row>
    <row r="406" spans="1:35" x14ac:dyDescent="0.2">
      <c r="A406" s="147"/>
      <c r="B406" s="148"/>
      <c r="C406" s="149"/>
      <c r="D406" s="150"/>
      <c r="E406" s="151"/>
      <c r="F406" s="150"/>
      <c r="G406" s="152"/>
      <c r="H406" s="150"/>
      <c r="I406" s="150"/>
      <c r="J406" s="152"/>
      <c r="K406" s="151"/>
      <c r="L406" s="151"/>
      <c r="M406" s="151"/>
      <c r="N406" s="151"/>
      <c r="O406" s="152"/>
      <c r="P406" s="152"/>
      <c r="Q406" s="153"/>
      <c r="R406" s="153"/>
      <c r="S406" s="154"/>
      <c r="U406" s="155" t="str">
        <f t="shared" si="15"/>
        <v/>
      </c>
      <c r="V406" s="155" t="str">
        <f t="shared" si="16"/>
        <v/>
      </c>
      <c r="W406" s="156" t="str">
        <f t="shared" si="17"/>
        <v/>
      </c>
      <c r="X406" s="155"/>
      <c r="Y406" s="155"/>
      <c r="Z406" s="155"/>
      <c r="AA406" s="155"/>
      <c r="AB406" s="156"/>
      <c r="AC406" s="155"/>
      <c r="AD406" s="155"/>
      <c r="AE406" s="155"/>
      <c r="AF406" s="155"/>
      <c r="AG406" s="156"/>
      <c r="AH406" s="155"/>
      <c r="AI406" s="155"/>
    </row>
    <row r="407" spans="1:35" x14ac:dyDescent="0.2">
      <c r="A407" s="147"/>
      <c r="B407" s="148"/>
      <c r="C407" s="149"/>
      <c r="D407" s="150"/>
      <c r="E407" s="151"/>
      <c r="F407" s="150"/>
      <c r="G407" s="152"/>
      <c r="H407" s="150"/>
      <c r="I407" s="150"/>
      <c r="J407" s="152"/>
      <c r="K407" s="151"/>
      <c r="L407" s="151"/>
      <c r="M407" s="151"/>
      <c r="N407" s="151"/>
      <c r="O407" s="152"/>
      <c r="P407" s="152"/>
      <c r="Q407" s="153"/>
      <c r="R407" s="153"/>
      <c r="S407" s="154"/>
      <c r="U407" s="155" t="str">
        <f t="shared" si="15"/>
        <v/>
      </c>
      <c r="V407" s="155" t="str">
        <f t="shared" si="16"/>
        <v/>
      </c>
      <c r="W407" s="156" t="str">
        <f t="shared" si="17"/>
        <v/>
      </c>
      <c r="X407" s="155"/>
      <c r="Y407" s="155"/>
      <c r="Z407" s="155"/>
      <c r="AA407" s="155"/>
      <c r="AB407" s="156"/>
      <c r="AC407" s="155"/>
      <c r="AD407" s="155"/>
      <c r="AE407" s="155"/>
      <c r="AF407" s="155"/>
      <c r="AG407" s="156"/>
      <c r="AH407" s="155"/>
      <c r="AI407" s="155"/>
    </row>
    <row r="408" spans="1:35" x14ac:dyDescent="0.2">
      <c r="A408" s="147"/>
      <c r="B408" s="148"/>
      <c r="C408" s="149"/>
      <c r="D408" s="150"/>
      <c r="E408" s="151"/>
      <c r="F408" s="150"/>
      <c r="G408" s="152"/>
      <c r="H408" s="150"/>
      <c r="I408" s="150"/>
      <c r="J408" s="152"/>
      <c r="K408" s="151"/>
      <c r="L408" s="151"/>
      <c r="M408" s="151"/>
      <c r="N408" s="151"/>
      <c r="O408" s="152"/>
      <c r="P408" s="152"/>
      <c r="Q408" s="153"/>
      <c r="R408" s="153"/>
      <c r="S408" s="154"/>
      <c r="U408" s="155" t="str">
        <f t="shared" si="15"/>
        <v/>
      </c>
      <c r="V408" s="155" t="str">
        <f t="shared" si="16"/>
        <v/>
      </c>
      <c r="W408" s="156" t="str">
        <f t="shared" si="17"/>
        <v/>
      </c>
      <c r="X408" s="155"/>
      <c r="Y408" s="155"/>
      <c r="Z408" s="155"/>
      <c r="AA408" s="155"/>
      <c r="AB408" s="156"/>
      <c r="AC408" s="155"/>
      <c r="AD408" s="155"/>
      <c r="AE408" s="155"/>
      <c r="AF408" s="155"/>
      <c r="AG408" s="156"/>
      <c r="AH408" s="155"/>
      <c r="AI408" s="155"/>
    </row>
    <row r="409" spans="1:35" x14ac:dyDescent="0.2">
      <c r="A409" s="147"/>
      <c r="B409" s="148"/>
      <c r="C409" s="149"/>
      <c r="D409" s="150"/>
      <c r="E409" s="151"/>
      <c r="F409" s="150"/>
      <c r="G409" s="152"/>
      <c r="H409" s="150"/>
      <c r="I409" s="150"/>
      <c r="J409" s="152"/>
      <c r="K409" s="151"/>
      <c r="L409" s="151"/>
      <c r="M409" s="151"/>
      <c r="N409" s="151"/>
      <c r="O409" s="152"/>
      <c r="P409" s="152"/>
      <c r="Q409" s="153"/>
      <c r="R409" s="153"/>
      <c r="S409" s="154"/>
      <c r="U409" s="155" t="str">
        <f t="shared" si="15"/>
        <v/>
      </c>
      <c r="V409" s="155" t="str">
        <f t="shared" si="16"/>
        <v/>
      </c>
      <c r="W409" s="156" t="str">
        <f t="shared" si="17"/>
        <v/>
      </c>
      <c r="X409" s="155"/>
      <c r="Y409" s="155"/>
      <c r="Z409" s="155"/>
      <c r="AA409" s="155"/>
      <c r="AB409" s="156"/>
      <c r="AC409" s="155"/>
      <c r="AD409" s="155"/>
      <c r="AE409" s="155"/>
      <c r="AF409" s="155"/>
      <c r="AG409" s="156"/>
      <c r="AH409" s="155"/>
      <c r="AI409" s="155"/>
    </row>
    <row r="410" spans="1:35" x14ac:dyDescent="0.2">
      <c r="A410" s="147"/>
      <c r="B410" s="148"/>
      <c r="C410" s="149"/>
      <c r="D410" s="150"/>
      <c r="E410" s="151"/>
      <c r="F410" s="150"/>
      <c r="G410" s="152"/>
      <c r="H410" s="150"/>
      <c r="I410" s="150"/>
      <c r="J410" s="152"/>
      <c r="K410" s="151"/>
      <c r="L410" s="151"/>
      <c r="M410" s="151"/>
      <c r="N410" s="151"/>
      <c r="O410" s="152"/>
      <c r="P410" s="152"/>
      <c r="Q410" s="153"/>
      <c r="R410" s="153"/>
      <c r="S410" s="154"/>
      <c r="U410" s="155" t="str">
        <f t="shared" si="15"/>
        <v/>
      </c>
      <c r="V410" s="155" t="str">
        <f t="shared" si="16"/>
        <v/>
      </c>
      <c r="W410" s="156" t="str">
        <f t="shared" si="17"/>
        <v/>
      </c>
      <c r="X410" s="155"/>
      <c r="Y410" s="155"/>
      <c r="Z410" s="155"/>
      <c r="AA410" s="155"/>
      <c r="AB410" s="156"/>
      <c r="AC410" s="155"/>
      <c r="AD410" s="155"/>
      <c r="AE410" s="155"/>
      <c r="AF410" s="155"/>
      <c r="AG410" s="156"/>
      <c r="AH410" s="155"/>
      <c r="AI410" s="155"/>
    </row>
    <row r="411" spans="1:35" x14ac:dyDescent="0.2">
      <c r="A411" s="147"/>
      <c r="B411" s="148"/>
      <c r="C411" s="149"/>
      <c r="D411" s="150"/>
      <c r="E411" s="151"/>
      <c r="F411" s="150"/>
      <c r="G411" s="152"/>
      <c r="H411" s="150"/>
      <c r="I411" s="150"/>
      <c r="J411" s="152"/>
      <c r="K411" s="151"/>
      <c r="L411" s="151"/>
      <c r="M411" s="151"/>
      <c r="N411" s="151"/>
      <c r="O411" s="152"/>
      <c r="P411" s="152"/>
      <c r="Q411" s="153"/>
      <c r="R411" s="153"/>
      <c r="S411" s="154"/>
      <c r="U411" s="155" t="str">
        <f t="shared" si="15"/>
        <v/>
      </c>
      <c r="V411" s="155" t="str">
        <f t="shared" si="16"/>
        <v/>
      </c>
      <c r="W411" s="156" t="str">
        <f t="shared" si="17"/>
        <v/>
      </c>
      <c r="X411" s="155"/>
      <c r="Y411" s="155"/>
      <c r="Z411" s="155"/>
      <c r="AA411" s="155"/>
      <c r="AB411" s="156"/>
      <c r="AC411" s="155"/>
      <c r="AD411" s="155"/>
      <c r="AE411" s="155"/>
      <c r="AF411" s="155"/>
      <c r="AG411" s="156"/>
      <c r="AH411" s="155"/>
      <c r="AI411" s="155"/>
    </row>
    <row r="412" spans="1:35" x14ac:dyDescent="0.2">
      <c r="A412" s="147"/>
      <c r="B412" s="148"/>
      <c r="C412" s="149"/>
      <c r="D412" s="150"/>
      <c r="E412" s="151"/>
      <c r="F412" s="150"/>
      <c r="G412" s="152"/>
      <c r="H412" s="150"/>
      <c r="I412" s="150"/>
      <c r="J412" s="152"/>
      <c r="K412" s="151"/>
      <c r="L412" s="151"/>
      <c r="M412" s="151"/>
      <c r="N412" s="151"/>
      <c r="O412" s="152"/>
      <c r="P412" s="152"/>
      <c r="Q412" s="153"/>
      <c r="R412" s="153"/>
      <c r="S412" s="154"/>
      <c r="U412" s="155" t="str">
        <f t="shared" si="15"/>
        <v/>
      </c>
      <c r="V412" s="155" t="str">
        <f t="shared" si="16"/>
        <v/>
      </c>
      <c r="W412" s="156" t="str">
        <f t="shared" si="17"/>
        <v/>
      </c>
      <c r="X412" s="155"/>
      <c r="Y412" s="155"/>
      <c r="Z412" s="155"/>
      <c r="AA412" s="155"/>
      <c r="AB412" s="156"/>
      <c r="AC412" s="155"/>
      <c r="AD412" s="155"/>
      <c r="AE412" s="155"/>
      <c r="AF412" s="155"/>
      <c r="AG412" s="156"/>
      <c r="AH412" s="155"/>
      <c r="AI412" s="155"/>
    </row>
    <row r="413" spans="1:35" x14ac:dyDescent="0.2">
      <c r="A413" s="147"/>
      <c r="B413" s="148"/>
      <c r="C413" s="149"/>
      <c r="D413" s="150"/>
      <c r="E413" s="151"/>
      <c r="F413" s="150"/>
      <c r="G413" s="152"/>
      <c r="H413" s="150"/>
      <c r="I413" s="150"/>
      <c r="J413" s="152"/>
      <c r="K413" s="151"/>
      <c r="L413" s="151"/>
      <c r="M413" s="151"/>
      <c r="N413" s="151"/>
      <c r="O413" s="152"/>
      <c r="P413" s="152"/>
      <c r="Q413" s="153"/>
      <c r="R413" s="153"/>
      <c r="S413" s="154"/>
      <c r="U413" s="155" t="str">
        <f t="shared" si="15"/>
        <v/>
      </c>
      <c r="V413" s="155" t="str">
        <f t="shared" si="16"/>
        <v/>
      </c>
      <c r="W413" s="156" t="str">
        <f t="shared" si="17"/>
        <v/>
      </c>
      <c r="X413" s="155"/>
      <c r="Y413" s="155"/>
      <c r="Z413" s="155"/>
      <c r="AA413" s="155"/>
      <c r="AB413" s="156"/>
      <c r="AC413" s="155"/>
      <c r="AD413" s="155"/>
      <c r="AE413" s="155"/>
      <c r="AF413" s="155"/>
      <c r="AG413" s="156"/>
      <c r="AH413" s="155"/>
      <c r="AI413" s="155"/>
    </row>
    <row r="414" spans="1:35" x14ac:dyDescent="0.2">
      <c r="A414" s="147"/>
      <c r="B414" s="148"/>
      <c r="C414" s="149"/>
      <c r="D414" s="150"/>
      <c r="E414" s="151"/>
      <c r="F414" s="150"/>
      <c r="G414" s="152"/>
      <c r="H414" s="150"/>
      <c r="I414" s="150"/>
      <c r="J414" s="152"/>
      <c r="K414" s="151"/>
      <c r="L414" s="151"/>
      <c r="M414" s="151"/>
      <c r="N414" s="151"/>
      <c r="O414" s="152"/>
      <c r="P414" s="152"/>
      <c r="Q414" s="153"/>
      <c r="R414" s="153"/>
      <c r="S414" s="154"/>
      <c r="U414" s="155" t="str">
        <f t="shared" si="15"/>
        <v/>
      </c>
      <c r="V414" s="155" t="str">
        <f t="shared" si="16"/>
        <v/>
      </c>
      <c r="W414" s="156" t="str">
        <f t="shared" si="17"/>
        <v/>
      </c>
      <c r="X414" s="155"/>
      <c r="Y414" s="155"/>
      <c r="Z414" s="155"/>
      <c r="AA414" s="155"/>
      <c r="AB414" s="156"/>
      <c r="AC414" s="155"/>
      <c r="AD414" s="155"/>
      <c r="AE414" s="155"/>
      <c r="AF414" s="155"/>
      <c r="AG414" s="156"/>
      <c r="AH414" s="155"/>
      <c r="AI414" s="155"/>
    </row>
    <row r="415" spans="1:35" x14ac:dyDescent="0.2">
      <c r="A415" s="147"/>
      <c r="B415" s="148"/>
      <c r="C415" s="149"/>
      <c r="D415" s="150"/>
      <c r="E415" s="151"/>
      <c r="F415" s="150"/>
      <c r="G415" s="152"/>
      <c r="H415" s="150"/>
      <c r="I415" s="150"/>
      <c r="J415" s="152"/>
      <c r="K415" s="151"/>
      <c r="L415" s="151"/>
      <c r="M415" s="151"/>
      <c r="N415" s="151"/>
      <c r="O415" s="152"/>
      <c r="P415" s="152"/>
      <c r="Q415" s="153"/>
      <c r="R415" s="153"/>
      <c r="S415" s="154"/>
      <c r="U415" s="155" t="str">
        <f t="shared" si="15"/>
        <v/>
      </c>
      <c r="V415" s="155" t="str">
        <f t="shared" si="16"/>
        <v/>
      </c>
      <c r="W415" s="156" t="str">
        <f t="shared" si="17"/>
        <v/>
      </c>
      <c r="X415" s="155"/>
      <c r="Y415" s="155"/>
      <c r="Z415" s="155"/>
      <c r="AA415" s="155"/>
      <c r="AB415" s="156"/>
      <c r="AC415" s="155"/>
      <c r="AD415" s="155"/>
      <c r="AE415" s="155"/>
      <c r="AF415" s="155"/>
      <c r="AG415" s="156"/>
      <c r="AH415" s="155"/>
      <c r="AI415" s="155"/>
    </row>
    <row r="416" spans="1:35" x14ac:dyDescent="0.2">
      <c r="A416" s="147"/>
      <c r="B416" s="148"/>
      <c r="C416" s="149"/>
      <c r="D416" s="150"/>
      <c r="E416" s="151"/>
      <c r="F416" s="150"/>
      <c r="G416" s="152"/>
      <c r="H416" s="150"/>
      <c r="I416" s="150"/>
      <c r="J416" s="152"/>
      <c r="K416" s="151"/>
      <c r="L416" s="151"/>
      <c r="M416" s="151"/>
      <c r="N416" s="151"/>
      <c r="O416" s="152"/>
      <c r="P416" s="152"/>
      <c r="Q416" s="153"/>
      <c r="R416" s="153"/>
      <c r="S416" s="154"/>
      <c r="U416" s="155" t="str">
        <f t="shared" si="15"/>
        <v/>
      </c>
      <c r="V416" s="155" t="str">
        <f t="shared" si="16"/>
        <v/>
      </c>
      <c r="W416" s="156" t="str">
        <f t="shared" si="17"/>
        <v/>
      </c>
      <c r="X416" s="155"/>
      <c r="Y416" s="155"/>
      <c r="Z416" s="155"/>
      <c r="AA416" s="155"/>
      <c r="AB416" s="156"/>
      <c r="AC416" s="155"/>
      <c r="AD416" s="155"/>
      <c r="AE416" s="155"/>
      <c r="AF416" s="155"/>
      <c r="AG416" s="156"/>
      <c r="AH416" s="155"/>
      <c r="AI416" s="155"/>
    </row>
    <row r="417" spans="1:35" x14ac:dyDescent="0.2">
      <c r="A417" s="147"/>
      <c r="B417" s="148"/>
      <c r="C417" s="149"/>
      <c r="D417" s="150"/>
      <c r="E417" s="151"/>
      <c r="F417" s="150"/>
      <c r="G417" s="152"/>
      <c r="H417" s="150"/>
      <c r="I417" s="150"/>
      <c r="J417" s="152"/>
      <c r="K417" s="151"/>
      <c r="L417" s="151"/>
      <c r="M417" s="151"/>
      <c r="N417" s="151"/>
      <c r="O417" s="152"/>
      <c r="P417" s="152"/>
      <c r="Q417" s="153"/>
      <c r="R417" s="153"/>
      <c r="S417" s="154"/>
      <c r="U417" s="155" t="str">
        <f t="shared" si="15"/>
        <v/>
      </c>
      <c r="V417" s="155" t="str">
        <f t="shared" si="16"/>
        <v/>
      </c>
      <c r="W417" s="156" t="str">
        <f t="shared" si="17"/>
        <v/>
      </c>
      <c r="X417" s="155"/>
      <c r="Y417" s="155"/>
      <c r="Z417" s="155"/>
      <c r="AA417" s="155"/>
      <c r="AB417" s="156"/>
      <c r="AC417" s="155"/>
      <c r="AD417" s="155"/>
      <c r="AE417" s="155"/>
      <c r="AF417" s="155"/>
      <c r="AG417" s="156"/>
      <c r="AH417" s="155"/>
      <c r="AI417" s="155"/>
    </row>
    <row r="418" spans="1:35" x14ac:dyDescent="0.2">
      <c r="A418" s="147"/>
      <c r="B418" s="148"/>
      <c r="C418" s="149"/>
      <c r="D418" s="150"/>
      <c r="E418" s="151"/>
      <c r="F418" s="150"/>
      <c r="G418" s="152"/>
      <c r="H418" s="150"/>
      <c r="I418" s="150"/>
      <c r="J418" s="152"/>
      <c r="K418" s="151"/>
      <c r="L418" s="151"/>
      <c r="M418" s="151"/>
      <c r="N418" s="151"/>
      <c r="O418" s="152"/>
      <c r="P418" s="152"/>
      <c r="Q418" s="153"/>
      <c r="R418" s="153"/>
      <c r="S418" s="154"/>
      <c r="U418" s="155" t="str">
        <f t="shared" si="15"/>
        <v/>
      </c>
      <c r="V418" s="155" t="str">
        <f t="shared" si="16"/>
        <v/>
      </c>
      <c r="W418" s="156" t="str">
        <f t="shared" si="17"/>
        <v/>
      </c>
      <c r="X418" s="155"/>
      <c r="Y418" s="155"/>
      <c r="Z418" s="155"/>
      <c r="AA418" s="155"/>
      <c r="AB418" s="156"/>
      <c r="AC418" s="155"/>
      <c r="AD418" s="155"/>
      <c r="AE418" s="155"/>
      <c r="AF418" s="155"/>
      <c r="AG418" s="156"/>
      <c r="AH418" s="155"/>
      <c r="AI418" s="155"/>
    </row>
    <row r="419" spans="1:35" x14ac:dyDescent="0.2">
      <c r="A419" s="147"/>
      <c r="B419" s="148"/>
      <c r="C419" s="149"/>
      <c r="D419" s="150"/>
      <c r="E419" s="151"/>
      <c r="F419" s="150"/>
      <c r="G419" s="152"/>
      <c r="H419" s="150"/>
      <c r="I419" s="150"/>
      <c r="J419" s="152"/>
      <c r="K419" s="151"/>
      <c r="L419" s="151"/>
      <c r="M419" s="151"/>
      <c r="N419" s="151"/>
      <c r="O419" s="152"/>
      <c r="P419" s="152"/>
      <c r="Q419" s="153"/>
      <c r="R419" s="153"/>
      <c r="S419" s="154"/>
      <c r="U419" s="155" t="str">
        <f t="shared" si="15"/>
        <v/>
      </c>
      <c r="V419" s="155" t="str">
        <f t="shared" si="16"/>
        <v/>
      </c>
      <c r="W419" s="156" t="str">
        <f t="shared" si="17"/>
        <v/>
      </c>
      <c r="X419" s="155"/>
      <c r="Y419" s="155"/>
      <c r="Z419" s="155"/>
      <c r="AA419" s="155"/>
      <c r="AB419" s="156"/>
      <c r="AC419" s="155"/>
      <c r="AD419" s="155"/>
      <c r="AE419" s="155"/>
      <c r="AF419" s="155"/>
      <c r="AG419" s="156"/>
      <c r="AH419" s="155"/>
      <c r="AI419" s="155"/>
    </row>
    <row r="420" spans="1:35" x14ac:dyDescent="0.2">
      <c r="A420" s="147"/>
      <c r="B420" s="148"/>
      <c r="C420" s="149"/>
      <c r="D420" s="150"/>
      <c r="E420" s="151"/>
      <c r="F420" s="150"/>
      <c r="G420" s="152"/>
      <c r="H420" s="150"/>
      <c r="I420" s="150"/>
      <c r="J420" s="152"/>
      <c r="K420" s="151"/>
      <c r="L420" s="151"/>
      <c r="M420" s="151"/>
      <c r="N420" s="151"/>
      <c r="O420" s="152"/>
      <c r="P420" s="152"/>
      <c r="Q420" s="153"/>
      <c r="R420" s="153"/>
      <c r="S420" s="154"/>
      <c r="U420" s="155" t="str">
        <f t="shared" si="15"/>
        <v/>
      </c>
      <c r="V420" s="155" t="str">
        <f t="shared" si="16"/>
        <v/>
      </c>
      <c r="W420" s="156" t="str">
        <f t="shared" si="17"/>
        <v/>
      </c>
      <c r="X420" s="155"/>
      <c r="Y420" s="155"/>
      <c r="Z420" s="155"/>
      <c r="AA420" s="155"/>
      <c r="AB420" s="156"/>
      <c r="AC420" s="155"/>
      <c r="AD420" s="155"/>
      <c r="AE420" s="155"/>
      <c r="AF420" s="155"/>
      <c r="AG420" s="156"/>
      <c r="AH420" s="155"/>
      <c r="AI420" s="155"/>
    </row>
    <row r="421" spans="1:35" x14ac:dyDescent="0.2">
      <c r="A421" s="147"/>
      <c r="B421" s="148"/>
      <c r="C421" s="149"/>
      <c r="D421" s="150"/>
      <c r="E421" s="151"/>
      <c r="F421" s="150"/>
      <c r="G421" s="152"/>
      <c r="H421" s="150"/>
      <c r="I421" s="150"/>
      <c r="J421" s="152"/>
      <c r="K421" s="151"/>
      <c r="L421" s="151"/>
      <c r="M421" s="151"/>
      <c r="N421" s="151"/>
      <c r="O421" s="152"/>
      <c r="P421" s="152"/>
      <c r="Q421" s="153"/>
      <c r="R421" s="153"/>
      <c r="S421" s="154"/>
      <c r="U421" s="155" t="str">
        <f t="shared" si="15"/>
        <v/>
      </c>
      <c r="V421" s="155" t="str">
        <f t="shared" si="16"/>
        <v/>
      </c>
      <c r="W421" s="156" t="str">
        <f t="shared" si="17"/>
        <v/>
      </c>
      <c r="X421" s="155"/>
      <c r="Y421" s="155"/>
      <c r="Z421" s="155"/>
      <c r="AA421" s="155"/>
      <c r="AB421" s="156"/>
      <c r="AC421" s="155"/>
      <c r="AD421" s="155"/>
      <c r="AE421" s="155"/>
      <c r="AF421" s="155"/>
      <c r="AG421" s="156"/>
      <c r="AH421" s="155"/>
      <c r="AI421" s="155"/>
    </row>
    <row r="422" spans="1:35" x14ac:dyDescent="0.2">
      <c r="A422" s="147"/>
      <c r="B422" s="148"/>
      <c r="C422" s="149"/>
      <c r="D422" s="150"/>
      <c r="E422" s="151"/>
      <c r="F422" s="150"/>
      <c r="G422" s="152"/>
      <c r="H422" s="150"/>
      <c r="I422" s="150"/>
      <c r="J422" s="152"/>
      <c r="K422" s="151"/>
      <c r="L422" s="151"/>
      <c r="M422" s="151"/>
      <c r="N422" s="151"/>
      <c r="O422" s="152"/>
      <c r="P422" s="152"/>
      <c r="Q422" s="153"/>
      <c r="R422" s="153"/>
      <c r="S422" s="154"/>
      <c r="U422" s="155" t="str">
        <f t="shared" si="15"/>
        <v/>
      </c>
      <c r="V422" s="155" t="str">
        <f t="shared" si="16"/>
        <v/>
      </c>
      <c r="W422" s="156" t="str">
        <f t="shared" si="17"/>
        <v/>
      </c>
      <c r="X422" s="155"/>
      <c r="Y422" s="155"/>
      <c r="Z422" s="155"/>
      <c r="AA422" s="155"/>
      <c r="AB422" s="156"/>
      <c r="AC422" s="155"/>
      <c r="AD422" s="155"/>
      <c r="AE422" s="155"/>
      <c r="AF422" s="155"/>
      <c r="AG422" s="156"/>
      <c r="AH422" s="155"/>
      <c r="AI422" s="155"/>
    </row>
    <row r="423" spans="1:35" x14ac:dyDescent="0.2">
      <c r="A423" s="147"/>
      <c r="B423" s="148"/>
      <c r="C423" s="149"/>
      <c r="D423" s="150"/>
      <c r="E423" s="151"/>
      <c r="F423" s="150"/>
      <c r="G423" s="152"/>
      <c r="H423" s="150"/>
      <c r="I423" s="150"/>
      <c r="J423" s="152"/>
      <c r="K423" s="151"/>
      <c r="L423" s="151"/>
      <c r="M423" s="151"/>
      <c r="N423" s="151"/>
      <c r="O423" s="152"/>
      <c r="P423" s="152"/>
      <c r="Q423" s="153"/>
      <c r="R423" s="153"/>
      <c r="S423" s="154"/>
      <c r="U423" s="155" t="str">
        <f t="shared" si="15"/>
        <v/>
      </c>
      <c r="V423" s="155" t="str">
        <f t="shared" si="16"/>
        <v/>
      </c>
      <c r="W423" s="156" t="str">
        <f t="shared" si="17"/>
        <v/>
      </c>
      <c r="X423" s="155"/>
      <c r="Y423" s="155"/>
      <c r="Z423" s="155"/>
      <c r="AA423" s="155"/>
      <c r="AB423" s="156"/>
      <c r="AC423" s="155"/>
      <c r="AD423" s="155"/>
      <c r="AE423" s="155"/>
      <c r="AF423" s="155"/>
      <c r="AG423" s="156"/>
      <c r="AH423" s="155"/>
      <c r="AI423" s="155"/>
    </row>
    <row r="424" spans="1:35" x14ac:dyDescent="0.2">
      <c r="A424" s="147"/>
      <c r="B424" s="148"/>
      <c r="C424" s="149"/>
      <c r="D424" s="150"/>
      <c r="E424" s="151"/>
      <c r="F424" s="150"/>
      <c r="G424" s="152"/>
      <c r="H424" s="150"/>
      <c r="I424" s="150"/>
      <c r="J424" s="152"/>
      <c r="K424" s="151"/>
      <c r="L424" s="151"/>
      <c r="M424" s="151"/>
      <c r="N424" s="151"/>
      <c r="O424" s="152"/>
      <c r="P424" s="152"/>
      <c r="Q424" s="153"/>
      <c r="R424" s="153"/>
      <c r="S424" s="154"/>
      <c r="U424" s="155" t="str">
        <f t="shared" si="15"/>
        <v/>
      </c>
      <c r="V424" s="155" t="str">
        <f t="shared" si="16"/>
        <v/>
      </c>
      <c r="W424" s="156" t="str">
        <f t="shared" si="17"/>
        <v/>
      </c>
      <c r="X424" s="155"/>
      <c r="Y424" s="155"/>
      <c r="Z424" s="155"/>
      <c r="AA424" s="155"/>
      <c r="AB424" s="156"/>
      <c r="AC424" s="155"/>
      <c r="AD424" s="155"/>
      <c r="AE424" s="155"/>
      <c r="AF424" s="155"/>
      <c r="AG424" s="156"/>
      <c r="AH424" s="155"/>
      <c r="AI424" s="155"/>
    </row>
    <row r="425" spans="1:35" x14ac:dyDescent="0.2">
      <c r="A425" s="147"/>
      <c r="B425" s="148"/>
      <c r="C425" s="149"/>
      <c r="D425" s="150"/>
      <c r="E425" s="151"/>
      <c r="F425" s="150"/>
      <c r="G425" s="152"/>
      <c r="H425" s="150"/>
      <c r="I425" s="150"/>
      <c r="J425" s="152"/>
      <c r="K425" s="151"/>
      <c r="L425" s="151"/>
      <c r="M425" s="151"/>
      <c r="N425" s="151"/>
      <c r="O425" s="152"/>
      <c r="P425" s="152"/>
      <c r="Q425" s="153"/>
      <c r="R425" s="153"/>
      <c r="S425" s="154"/>
      <c r="U425" s="155" t="str">
        <f t="shared" si="15"/>
        <v/>
      </c>
      <c r="V425" s="155" t="str">
        <f t="shared" si="16"/>
        <v/>
      </c>
      <c r="W425" s="156" t="str">
        <f t="shared" si="17"/>
        <v/>
      </c>
      <c r="X425" s="155"/>
      <c r="Y425" s="155"/>
      <c r="Z425" s="155"/>
      <c r="AA425" s="155"/>
      <c r="AB425" s="156"/>
      <c r="AC425" s="155"/>
      <c r="AD425" s="155"/>
      <c r="AE425" s="155"/>
      <c r="AF425" s="155"/>
      <c r="AG425" s="156"/>
      <c r="AH425" s="155"/>
      <c r="AI425" s="155"/>
    </row>
    <row r="426" spans="1:35" x14ac:dyDescent="0.2">
      <c r="A426" s="147"/>
      <c r="B426" s="148"/>
      <c r="C426" s="149"/>
      <c r="D426" s="150"/>
      <c r="E426" s="151"/>
      <c r="F426" s="150"/>
      <c r="G426" s="152"/>
      <c r="H426" s="150"/>
      <c r="I426" s="150"/>
      <c r="J426" s="152"/>
      <c r="K426" s="151"/>
      <c r="L426" s="151"/>
      <c r="M426" s="151"/>
      <c r="N426" s="151"/>
      <c r="O426" s="152"/>
      <c r="P426" s="152"/>
      <c r="Q426" s="153"/>
      <c r="R426" s="153"/>
      <c r="S426" s="154"/>
      <c r="U426" s="155" t="str">
        <f t="shared" si="15"/>
        <v/>
      </c>
      <c r="V426" s="155" t="str">
        <f t="shared" si="16"/>
        <v/>
      </c>
      <c r="W426" s="156" t="str">
        <f t="shared" si="17"/>
        <v/>
      </c>
      <c r="X426" s="155"/>
      <c r="Y426" s="155"/>
      <c r="Z426" s="155"/>
      <c r="AA426" s="155"/>
      <c r="AB426" s="156"/>
      <c r="AC426" s="155"/>
      <c r="AD426" s="155"/>
      <c r="AE426" s="155"/>
      <c r="AF426" s="155"/>
      <c r="AG426" s="156"/>
      <c r="AH426" s="155"/>
      <c r="AI426" s="155"/>
    </row>
    <row r="427" spans="1:35" x14ac:dyDescent="0.2">
      <c r="A427" s="147"/>
      <c r="B427" s="148"/>
      <c r="C427" s="149"/>
      <c r="D427" s="150"/>
      <c r="E427" s="151"/>
      <c r="F427" s="150"/>
      <c r="G427" s="152"/>
      <c r="H427" s="150"/>
      <c r="I427" s="150"/>
      <c r="J427" s="152"/>
      <c r="K427" s="151"/>
      <c r="L427" s="151"/>
      <c r="M427" s="151"/>
      <c r="N427" s="151"/>
      <c r="O427" s="152"/>
      <c r="P427" s="152"/>
      <c r="Q427" s="153"/>
      <c r="R427" s="153"/>
      <c r="S427" s="154"/>
      <c r="U427" s="155" t="str">
        <f t="shared" si="15"/>
        <v/>
      </c>
      <c r="V427" s="155" t="str">
        <f t="shared" si="16"/>
        <v/>
      </c>
      <c r="W427" s="156" t="str">
        <f t="shared" si="17"/>
        <v/>
      </c>
      <c r="X427" s="155"/>
      <c r="Y427" s="155"/>
      <c r="Z427" s="155"/>
      <c r="AA427" s="155"/>
      <c r="AB427" s="156"/>
      <c r="AC427" s="155"/>
      <c r="AD427" s="155"/>
      <c r="AE427" s="155"/>
      <c r="AF427" s="155"/>
      <c r="AG427" s="156"/>
      <c r="AH427" s="155"/>
      <c r="AI427" s="155"/>
    </row>
    <row r="428" spans="1:35" x14ac:dyDescent="0.2">
      <c r="A428" s="147"/>
      <c r="B428" s="148"/>
      <c r="C428" s="149"/>
      <c r="D428" s="150"/>
      <c r="E428" s="151"/>
      <c r="F428" s="150"/>
      <c r="G428" s="152"/>
      <c r="H428" s="150"/>
      <c r="I428" s="150"/>
      <c r="J428" s="152"/>
      <c r="K428" s="151"/>
      <c r="L428" s="151"/>
      <c r="M428" s="151"/>
      <c r="N428" s="151"/>
      <c r="O428" s="152"/>
      <c r="P428" s="152"/>
      <c r="Q428" s="153"/>
      <c r="R428" s="153"/>
      <c r="S428" s="154"/>
      <c r="U428" s="155" t="str">
        <f t="shared" si="15"/>
        <v/>
      </c>
      <c r="V428" s="155" t="str">
        <f t="shared" si="16"/>
        <v/>
      </c>
      <c r="W428" s="156" t="str">
        <f t="shared" si="17"/>
        <v/>
      </c>
      <c r="X428" s="155"/>
      <c r="Y428" s="155"/>
      <c r="Z428" s="155"/>
      <c r="AA428" s="155"/>
      <c r="AB428" s="156"/>
      <c r="AC428" s="155"/>
      <c r="AD428" s="155"/>
      <c r="AE428" s="155"/>
      <c r="AF428" s="155"/>
      <c r="AG428" s="156"/>
      <c r="AH428" s="155"/>
      <c r="AI428" s="155"/>
    </row>
    <row r="429" spans="1:35" x14ac:dyDescent="0.2">
      <c r="A429" s="147"/>
      <c r="B429" s="148"/>
      <c r="C429" s="149"/>
      <c r="D429" s="150"/>
      <c r="E429" s="151"/>
      <c r="F429" s="150"/>
      <c r="G429" s="152"/>
      <c r="H429" s="150"/>
      <c r="I429" s="150"/>
      <c r="J429" s="152"/>
      <c r="K429" s="151"/>
      <c r="L429" s="151"/>
      <c r="M429" s="151"/>
      <c r="N429" s="151"/>
      <c r="O429" s="152"/>
      <c r="P429" s="152"/>
      <c r="Q429" s="153"/>
      <c r="R429" s="153"/>
      <c r="S429" s="154"/>
      <c r="U429" s="155" t="str">
        <f t="shared" si="15"/>
        <v/>
      </c>
      <c r="V429" s="155" t="str">
        <f t="shared" si="16"/>
        <v/>
      </c>
      <c r="W429" s="156" t="str">
        <f t="shared" si="17"/>
        <v/>
      </c>
      <c r="X429" s="155"/>
      <c r="Y429" s="155"/>
      <c r="Z429" s="155"/>
      <c r="AA429" s="155"/>
      <c r="AB429" s="156"/>
      <c r="AC429" s="155"/>
      <c r="AD429" s="155"/>
      <c r="AE429" s="155"/>
      <c r="AF429" s="155"/>
      <c r="AG429" s="156"/>
      <c r="AH429" s="155"/>
      <c r="AI429" s="155"/>
    </row>
    <row r="430" spans="1:35" x14ac:dyDescent="0.2">
      <c r="A430" s="147"/>
      <c r="B430" s="148"/>
      <c r="C430" s="149"/>
      <c r="D430" s="150"/>
      <c r="E430" s="151"/>
      <c r="F430" s="150"/>
      <c r="G430" s="152"/>
      <c r="H430" s="150"/>
      <c r="I430" s="150"/>
      <c r="J430" s="152"/>
      <c r="K430" s="151"/>
      <c r="L430" s="151"/>
      <c r="M430" s="151"/>
      <c r="N430" s="151"/>
      <c r="O430" s="152"/>
      <c r="P430" s="152"/>
      <c r="Q430" s="153"/>
      <c r="R430" s="153"/>
      <c r="S430" s="154"/>
      <c r="U430" s="155" t="str">
        <f t="shared" si="15"/>
        <v/>
      </c>
      <c r="V430" s="155" t="str">
        <f t="shared" si="16"/>
        <v/>
      </c>
      <c r="W430" s="156" t="str">
        <f t="shared" si="17"/>
        <v/>
      </c>
      <c r="X430" s="155"/>
      <c r="Y430" s="155"/>
      <c r="Z430" s="155"/>
      <c r="AA430" s="155"/>
      <c r="AB430" s="156"/>
      <c r="AC430" s="155"/>
      <c r="AD430" s="155"/>
      <c r="AE430" s="155"/>
      <c r="AF430" s="155"/>
      <c r="AG430" s="156"/>
      <c r="AH430" s="155"/>
      <c r="AI430" s="155"/>
    </row>
    <row r="431" spans="1:35" x14ac:dyDescent="0.2">
      <c r="A431" s="147"/>
      <c r="B431" s="148"/>
      <c r="C431" s="149"/>
      <c r="D431" s="150"/>
      <c r="E431" s="151"/>
      <c r="F431" s="150"/>
      <c r="G431" s="152"/>
      <c r="H431" s="150"/>
      <c r="I431" s="150"/>
      <c r="J431" s="152"/>
      <c r="K431" s="151"/>
      <c r="L431" s="151"/>
      <c r="M431" s="151"/>
      <c r="N431" s="151"/>
      <c r="O431" s="152"/>
      <c r="P431" s="152"/>
      <c r="Q431" s="153"/>
      <c r="R431" s="153"/>
      <c r="S431" s="154"/>
      <c r="U431" s="155" t="str">
        <f t="shared" si="15"/>
        <v/>
      </c>
      <c r="V431" s="155" t="str">
        <f t="shared" si="16"/>
        <v/>
      </c>
      <c r="W431" s="156" t="str">
        <f t="shared" si="17"/>
        <v/>
      </c>
      <c r="X431" s="155"/>
      <c r="Y431" s="155"/>
      <c r="Z431" s="155"/>
      <c r="AA431" s="155"/>
      <c r="AB431" s="156"/>
      <c r="AC431" s="155"/>
      <c r="AD431" s="155"/>
      <c r="AE431" s="155"/>
      <c r="AF431" s="155"/>
      <c r="AG431" s="156"/>
      <c r="AH431" s="155"/>
      <c r="AI431" s="155"/>
    </row>
    <row r="432" spans="1:35" x14ac:dyDescent="0.2">
      <c r="A432" s="147"/>
      <c r="B432" s="148"/>
      <c r="C432" s="149"/>
      <c r="D432" s="150"/>
      <c r="E432" s="151"/>
      <c r="F432" s="150"/>
      <c r="G432" s="152"/>
      <c r="H432" s="150"/>
      <c r="I432" s="150"/>
      <c r="J432" s="152"/>
      <c r="K432" s="151"/>
      <c r="L432" s="151"/>
      <c r="M432" s="151"/>
      <c r="N432" s="151"/>
      <c r="O432" s="152"/>
      <c r="P432" s="152"/>
      <c r="Q432" s="153"/>
      <c r="R432" s="153"/>
      <c r="S432" s="154"/>
      <c r="U432" s="155" t="str">
        <f t="shared" si="15"/>
        <v/>
      </c>
      <c r="V432" s="155" t="str">
        <f t="shared" si="16"/>
        <v/>
      </c>
      <c r="W432" s="156" t="str">
        <f t="shared" si="17"/>
        <v/>
      </c>
      <c r="X432" s="155"/>
      <c r="Y432" s="155"/>
      <c r="Z432" s="155"/>
      <c r="AA432" s="155"/>
      <c r="AB432" s="156"/>
      <c r="AC432" s="155"/>
      <c r="AD432" s="155"/>
      <c r="AE432" s="155"/>
      <c r="AF432" s="155"/>
      <c r="AG432" s="156"/>
      <c r="AH432" s="155"/>
      <c r="AI432" s="155"/>
    </row>
    <row r="433" spans="1:35" x14ac:dyDescent="0.2">
      <c r="A433" s="147"/>
      <c r="B433" s="148"/>
      <c r="C433" s="149"/>
      <c r="D433" s="150"/>
      <c r="E433" s="151"/>
      <c r="F433" s="150"/>
      <c r="G433" s="152"/>
      <c r="H433" s="150"/>
      <c r="I433" s="150"/>
      <c r="J433" s="152"/>
      <c r="K433" s="151"/>
      <c r="L433" s="151"/>
      <c r="M433" s="151"/>
      <c r="N433" s="151"/>
      <c r="O433" s="152"/>
      <c r="P433" s="152"/>
      <c r="Q433" s="153"/>
      <c r="R433" s="153"/>
      <c r="S433" s="154"/>
      <c r="U433" s="155" t="str">
        <f t="shared" si="15"/>
        <v/>
      </c>
      <c r="V433" s="155" t="str">
        <f t="shared" si="16"/>
        <v/>
      </c>
      <c r="W433" s="156" t="str">
        <f t="shared" si="17"/>
        <v/>
      </c>
      <c r="X433" s="155"/>
      <c r="Y433" s="155"/>
      <c r="Z433" s="155"/>
      <c r="AA433" s="155"/>
      <c r="AB433" s="156"/>
      <c r="AC433" s="155"/>
      <c r="AD433" s="155"/>
      <c r="AE433" s="155"/>
      <c r="AF433" s="155"/>
      <c r="AG433" s="156"/>
      <c r="AH433" s="155"/>
      <c r="AI433" s="155"/>
    </row>
    <row r="434" spans="1:35" x14ac:dyDescent="0.2">
      <c r="A434" s="147"/>
      <c r="B434" s="148"/>
      <c r="C434" s="149"/>
      <c r="D434" s="150"/>
      <c r="E434" s="151"/>
      <c r="F434" s="150"/>
      <c r="G434" s="152"/>
      <c r="H434" s="150"/>
      <c r="I434" s="150"/>
      <c r="J434" s="152"/>
      <c r="K434" s="151"/>
      <c r="L434" s="151"/>
      <c r="M434" s="151"/>
      <c r="N434" s="151"/>
      <c r="O434" s="152"/>
      <c r="P434" s="152"/>
      <c r="Q434" s="153"/>
      <c r="R434" s="153"/>
      <c r="S434" s="154"/>
      <c r="U434" s="155" t="str">
        <f t="shared" si="15"/>
        <v/>
      </c>
      <c r="V434" s="155" t="str">
        <f t="shared" si="16"/>
        <v/>
      </c>
      <c r="W434" s="156" t="str">
        <f t="shared" si="17"/>
        <v/>
      </c>
      <c r="X434" s="155"/>
      <c r="Y434" s="155"/>
      <c r="Z434" s="155"/>
      <c r="AA434" s="155"/>
      <c r="AB434" s="156"/>
      <c r="AC434" s="155"/>
      <c r="AD434" s="155"/>
      <c r="AE434" s="155"/>
      <c r="AF434" s="155"/>
      <c r="AG434" s="156"/>
      <c r="AH434" s="155"/>
      <c r="AI434" s="155"/>
    </row>
    <row r="435" spans="1:35" x14ac:dyDescent="0.2">
      <c r="A435" s="147"/>
      <c r="B435" s="148"/>
      <c r="C435" s="149"/>
      <c r="D435" s="150"/>
      <c r="E435" s="151"/>
      <c r="F435" s="150"/>
      <c r="G435" s="152"/>
      <c r="H435" s="150"/>
      <c r="I435" s="150"/>
      <c r="J435" s="152"/>
      <c r="K435" s="151"/>
      <c r="L435" s="151"/>
      <c r="M435" s="151"/>
      <c r="N435" s="151"/>
      <c r="O435" s="152"/>
      <c r="P435" s="152"/>
      <c r="Q435" s="153"/>
      <c r="R435" s="153"/>
      <c r="S435" s="154"/>
      <c r="U435" s="155" t="str">
        <f t="shared" si="15"/>
        <v/>
      </c>
      <c r="V435" s="155" t="str">
        <f t="shared" si="16"/>
        <v/>
      </c>
      <c r="W435" s="156" t="str">
        <f t="shared" si="17"/>
        <v/>
      </c>
      <c r="X435" s="155"/>
      <c r="Y435" s="155"/>
      <c r="Z435" s="155"/>
      <c r="AA435" s="155"/>
      <c r="AB435" s="156"/>
      <c r="AC435" s="155"/>
      <c r="AD435" s="155"/>
      <c r="AE435" s="155"/>
      <c r="AF435" s="155"/>
      <c r="AG435" s="156"/>
      <c r="AH435" s="155"/>
      <c r="AI435" s="155"/>
    </row>
    <row r="436" spans="1:35" x14ac:dyDescent="0.2">
      <c r="A436" s="147"/>
      <c r="B436" s="148"/>
      <c r="C436" s="149"/>
      <c r="D436" s="150"/>
      <c r="E436" s="151"/>
      <c r="F436" s="150"/>
      <c r="G436" s="152"/>
      <c r="H436" s="150"/>
      <c r="I436" s="150"/>
      <c r="J436" s="152"/>
      <c r="K436" s="151"/>
      <c r="L436" s="151"/>
      <c r="M436" s="151"/>
      <c r="N436" s="151"/>
      <c r="O436" s="152"/>
      <c r="P436" s="152"/>
      <c r="Q436" s="153"/>
      <c r="R436" s="153"/>
      <c r="S436" s="154"/>
      <c r="U436" s="155" t="str">
        <f t="shared" si="15"/>
        <v/>
      </c>
      <c r="V436" s="155" t="str">
        <f t="shared" si="16"/>
        <v/>
      </c>
      <c r="W436" s="156" t="str">
        <f t="shared" si="17"/>
        <v/>
      </c>
      <c r="X436" s="155"/>
      <c r="Y436" s="155"/>
      <c r="Z436" s="155"/>
      <c r="AA436" s="155"/>
      <c r="AB436" s="156"/>
      <c r="AC436" s="155"/>
      <c r="AD436" s="155"/>
      <c r="AE436" s="155"/>
      <c r="AF436" s="155"/>
      <c r="AG436" s="156"/>
      <c r="AH436" s="155"/>
      <c r="AI436" s="155"/>
    </row>
    <row r="437" spans="1:35" x14ac:dyDescent="0.2">
      <c r="A437" s="147"/>
      <c r="B437" s="148"/>
      <c r="C437" s="149"/>
      <c r="D437" s="150"/>
      <c r="E437" s="151"/>
      <c r="F437" s="150"/>
      <c r="G437" s="152"/>
      <c r="H437" s="150"/>
      <c r="I437" s="150"/>
      <c r="J437" s="152"/>
      <c r="K437" s="151"/>
      <c r="L437" s="151"/>
      <c r="M437" s="151"/>
      <c r="N437" s="151"/>
      <c r="O437" s="152"/>
      <c r="P437" s="152"/>
      <c r="Q437" s="153"/>
      <c r="R437" s="153"/>
      <c r="S437" s="154"/>
      <c r="U437" s="155" t="str">
        <f t="shared" si="15"/>
        <v/>
      </c>
      <c r="V437" s="155" t="str">
        <f t="shared" si="16"/>
        <v/>
      </c>
      <c r="W437" s="156" t="str">
        <f t="shared" si="17"/>
        <v/>
      </c>
      <c r="X437" s="155"/>
      <c r="Y437" s="155"/>
      <c r="Z437" s="155"/>
      <c r="AA437" s="155"/>
      <c r="AB437" s="156"/>
      <c r="AC437" s="155"/>
      <c r="AD437" s="155"/>
      <c r="AE437" s="155"/>
      <c r="AF437" s="155"/>
      <c r="AG437" s="156"/>
      <c r="AH437" s="155"/>
      <c r="AI437" s="155"/>
    </row>
    <row r="438" spans="1:35" x14ac:dyDescent="0.2">
      <c r="A438" s="147"/>
      <c r="B438" s="148"/>
      <c r="C438" s="149"/>
      <c r="D438" s="150"/>
      <c r="E438" s="151"/>
      <c r="F438" s="150"/>
      <c r="G438" s="152"/>
      <c r="H438" s="150"/>
      <c r="I438" s="150"/>
      <c r="J438" s="152"/>
      <c r="K438" s="151"/>
      <c r="L438" s="151"/>
      <c r="M438" s="151"/>
      <c r="N438" s="151"/>
      <c r="O438" s="152"/>
      <c r="P438" s="152"/>
      <c r="Q438" s="153"/>
      <c r="R438" s="153"/>
      <c r="S438" s="154"/>
      <c r="U438" s="155" t="str">
        <f t="shared" si="15"/>
        <v/>
      </c>
      <c r="V438" s="155" t="str">
        <f t="shared" si="16"/>
        <v/>
      </c>
      <c r="W438" s="156" t="str">
        <f t="shared" si="17"/>
        <v/>
      </c>
      <c r="X438" s="155"/>
      <c r="Y438" s="155"/>
      <c r="Z438" s="155"/>
      <c r="AA438" s="155"/>
      <c r="AB438" s="156"/>
      <c r="AC438" s="155"/>
      <c r="AD438" s="155"/>
      <c r="AE438" s="155"/>
      <c r="AF438" s="155"/>
      <c r="AG438" s="156"/>
      <c r="AH438" s="155"/>
      <c r="AI438" s="155"/>
    </row>
    <row r="439" spans="1:35" x14ac:dyDescent="0.2">
      <c r="A439" s="147"/>
      <c r="B439" s="148"/>
      <c r="C439" s="149"/>
      <c r="D439" s="150"/>
      <c r="E439" s="151"/>
      <c r="F439" s="150"/>
      <c r="G439" s="152"/>
      <c r="H439" s="150"/>
      <c r="I439" s="150"/>
      <c r="J439" s="152"/>
      <c r="K439" s="151"/>
      <c r="L439" s="151"/>
      <c r="M439" s="151"/>
      <c r="N439" s="151"/>
      <c r="O439" s="152"/>
      <c r="P439" s="152"/>
      <c r="Q439" s="153"/>
      <c r="R439" s="153"/>
      <c r="S439" s="154"/>
      <c r="U439" s="155" t="str">
        <f t="shared" si="15"/>
        <v/>
      </c>
      <c r="V439" s="155" t="str">
        <f t="shared" si="16"/>
        <v/>
      </c>
      <c r="W439" s="156" t="str">
        <f t="shared" si="17"/>
        <v/>
      </c>
      <c r="X439" s="155"/>
      <c r="Y439" s="155"/>
      <c r="Z439" s="155"/>
      <c r="AA439" s="155"/>
      <c r="AB439" s="156"/>
      <c r="AC439" s="155"/>
      <c r="AD439" s="155"/>
      <c r="AE439" s="155"/>
      <c r="AF439" s="155"/>
      <c r="AG439" s="156"/>
      <c r="AH439" s="155"/>
      <c r="AI439" s="155"/>
    </row>
    <row r="440" spans="1:35" x14ac:dyDescent="0.2">
      <c r="A440" s="147"/>
      <c r="B440" s="148"/>
      <c r="C440" s="149"/>
      <c r="D440" s="150"/>
      <c r="E440" s="151"/>
      <c r="F440" s="150"/>
      <c r="G440" s="152"/>
      <c r="H440" s="150"/>
      <c r="I440" s="150"/>
      <c r="J440" s="152"/>
      <c r="K440" s="151"/>
      <c r="L440" s="151"/>
      <c r="M440" s="151"/>
      <c r="N440" s="151"/>
      <c r="O440" s="152"/>
      <c r="P440" s="152"/>
      <c r="Q440" s="153"/>
      <c r="R440" s="153"/>
      <c r="S440" s="154"/>
      <c r="U440" s="155" t="str">
        <f t="shared" ref="U440:U503" si="18">IF(K440, K440,"")</f>
        <v/>
      </c>
      <c r="V440" s="155" t="str">
        <f t="shared" ref="V440:V503" si="19">IF(M440, M440,"")</f>
        <v/>
      </c>
      <c r="W440" s="156" t="str">
        <f t="shared" ref="W440:W503" si="20">IF(O440, O440,"")</f>
        <v/>
      </c>
      <c r="X440" s="155"/>
      <c r="Y440" s="155"/>
      <c r="Z440" s="155"/>
      <c r="AA440" s="155"/>
      <c r="AB440" s="156"/>
      <c r="AC440" s="155"/>
      <c r="AD440" s="155"/>
      <c r="AE440" s="155"/>
      <c r="AF440" s="155"/>
      <c r="AG440" s="156"/>
      <c r="AH440" s="155"/>
      <c r="AI440" s="155"/>
    </row>
    <row r="441" spans="1:35" x14ac:dyDescent="0.2">
      <c r="A441" s="147"/>
      <c r="B441" s="148"/>
      <c r="C441" s="149"/>
      <c r="D441" s="150"/>
      <c r="E441" s="151"/>
      <c r="F441" s="150"/>
      <c r="G441" s="152"/>
      <c r="H441" s="150"/>
      <c r="I441" s="150"/>
      <c r="J441" s="152"/>
      <c r="K441" s="151"/>
      <c r="L441" s="151"/>
      <c r="M441" s="151"/>
      <c r="N441" s="151"/>
      <c r="O441" s="152"/>
      <c r="P441" s="152"/>
      <c r="Q441" s="153"/>
      <c r="R441" s="153"/>
      <c r="S441" s="154"/>
      <c r="U441" s="155" t="str">
        <f t="shared" si="18"/>
        <v/>
      </c>
      <c r="V441" s="155" t="str">
        <f t="shared" si="19"/>
        <v/>
      </c>
      <c r="W441" s="156" t="str">
        <f t="shared" si="20"/>
        <v/>
      </c>
      <c r="X441" s="155"/>
      <c r="Y441" s="155"/>
      <c r="Z441" s="155"/>
      <c r="AA441" s="155"/>
      <c r="AB441" s="156"/>
      <c r="AC441" s="155"/>
      <c r="AD441" s="155"/>
      <c r="AE441" s="155"/>
      <c r="AF441" s="155"/>
      <c r="AG441" s="156"/>
      <c r="AH441" s="155"/>
      <c r="AI441" s="155"/>
    </row>
    <row r="442" spans="1:35" x14ac:dyDescent="0.2">
      <c r="A442" s="147"/>
      <c r="B442" s="148"/>
      <c r="C442" s="149"/>
      <c r="D442" s="150"/>
      <c r="E442" s="151"/>
      <c r="F442" s="150"/>
      <c r="G442" s="152"/>
      <c r="H442" s="150"/>
      <c r="I442" s="150"/>
      <c r="J442" s="152"/>
      <c r="K442" s="151"/>
      <c r="L442" s="151"/>
      <c r="M442" s="151"/>
      <c r="N442" s="151"/>
      <c r="O442" s="152"/>
      <c r="P442" s="152"/>
      <c r="Q442" s="153"/>
      <c r="R442" s="153"/>
      <c r="S442" s="154"/>
      <c r="U442" s="155" t="str">
        <f t="shared" si="18"/>
        <v/>
      </c>
      <c r="V442" s="155" t="str">
        <f t="shared" si="19"/>
        <v/>
      </c>
      <c r="W442" s="156" t="str">
        <f t="shared" si="20"/>
        <v/>
      </c>
      <c r="X442" s="155"/>
      <c r="Y442" s="155"/>
      <c r="Z442" s="155"/>
      <c r="AA442" s="155"/>
      <c r="AB442" s="156"/>
      <c r="AC442" s="155"/>
      <c r="AD442" s="155"/>
      <c r="AE442" s="155"/>
      <c r="AF442" s="155"/>
      <c r="AG442" s="156"/>
      <c r="AH442" s="155"/>
      <c r="AI442" s="155"/>
    </row>
    <row r="443" spans="1:35" x14ac:dyDescent="0.2">
      <c r="A443" s="147"/>
      <c r="B443" s="148"/>
      <c r="C443" s="149"/>
      <c r="D443" s="150"/>
      <c r="E443" s="151"/>
      <c r="F443" s="150"/>
      <c r="G443" s="152"/>
      <c r="H443" s="150"/>
      <c r="I443" s="150"/>
      <c r="J443" s="152"/>
      <c r="K443" s="151"/>
      <c r="L443" s="151"/>
      <c r="M443" s="151"/>
      <c r="N443" s="151"/>
      <c r="O443" s="152"/>
      <c r="P443" s="152"/>
      <c r="Q443" s="153"/>
      <c r="R443" s="153"/>
      <c r="S443" s="154"/>
      <c r="U443" s="155" t="str">
        <f t="shared" si="18"/>
        <v/>
      </c>
      <c r="V443" s="155" t="str">
        <f t="shared" si="19"/>
        <v/>
      </c>
      <c r="W443" s="156" t="str">
        <f t="shared" si="20"/>
        <v/>
      </c>
      <c r="X443" s="155"/>
      <c r="Y443" s="155"/>
      <c r="Z443" s="155"/>
      <c r="AA443" s="155"/>
      <c r="AB443" s="156"/>
      <c r="AC443" s="155"/>
      <c r="AD443" s="155"/>
      <c r="AE443" s="155"/>
      <c r="AF443" s="155"/>
      <c r="AG443" s="156"/>
      <c r="AH443" s="155"/>
      <c r="AI443" s="155"/>
    </row>
    <row r="444" spans="1:35" x14ac:dyDescent="0.2">
      <c r="A444" s="147"/>
      <c r="B444" s="148"/>
      <c r="C444" s="149"/>
      <c r="D444" s="150"/>
      <c r="E444" s="151"/>
      <c r="F444" s="150"/>
      <c r="G444" s="152"/>
      <c r="H444" s="150"/>
      <c r="I444" s="150"/>
      <c r="J444" s="152"/>
      <c r="K444" s="151"/>
      <c r="L444" s="151"/>
      <c r="M444" s="151"/>
      <c r="N444" s="151"/>
      <c r="O444" s="152"/>
      <c r="P444" s="152"/>
      <c r="Q444" s="153"/>
      <c r="R444" s="153"/>
      <c r="S444" s="154"/>
      <c r="U444" s="155" t="str">
        <f t="shared" si="18"/>
        <v/>
      </c>
      <c r="V444" s="155" t="str">
        <f t="shared" si="19"/>
        <v/>
      </c>
      <c r="W444" s="156" t="str">
        <f t="shared" si="20"/>
        <v/>
      </c>
      <c r="X444" s="155"/>
      <c r="Y444" s="155"/>
      <c r="Z444" s="155"/>
      <c r="AA444" s="155"/>
      <c r="AB444" s="156"/>
      <c r="AC444" s="155"/>
      <c r="AD444" s="155"/>
      <c r="AE444" s="155"/>
      <c r="AF444" s="155"/>
      <c r="AG444" s="156"/>
      <c r="AH444" s="155"/>
      <c r="AI444" s="155"/>
    </row>
    <row r="445" spans="1:35" x14ac:dyDescent="0.2">
      <c r="A445" s="147"/>
      <c r="B445" s="148"/>
      <c r="C445" s="149"/>
      <c r="D445" s="150"/>
      <c r="E445" s="151"/>
      <c r="F445" s="150"/>
      <c r="G445" s="152"/>
      <c r="H445" s="150"/>
      <c r="I445" s="150"/>
      <c r="J445" s="152"/>
      <c r="K445" s="151"/>
      <c r="L445" s="151"/>
      <c r="M445" s="151"/>
      <c r="N445" s="151"/>
      <c r="O445" s="152"/>
      <c r="P445" s="152"/>
      <c r="Q445" s="153"/>
      <c r="R445" s="153"/>
      <c r="S445" s="154"/>
      <c r="U445" s="155" t="str">
        <f t="shared" si="18"/>
        <v/>
      </c>
      <c r="V445" s="155" t="str">
        <f t="shared" si="19"/>
        <v/>
      </c>
      <c r="W445" s="156" t="str">
        <f t="shared" si="20"/>
        <v/>
      </c>
      <c r="X445" s="155"/>
      <c r="Y445" s="155"/>
      <c r="Z445" s="155"/>
      <c r="AA445" s="155"/>
      <c r="AB445" s="156"/>
      <c r="AC445" s="155"/>
      <c r="AD445" s="155"/>
      <c r="AE445" s="155"/>
      <c r="AF445" s="155"/>
      <c r="AG445" s="156"/>
      <c r="AH445" s="155"/>
      <c r="AI445" s="155"/>
    </row>
    <row r="446" spans="1:35" x14ac:dyDescent="0.2">
      <c r="A446" s="147"/>
      <c r="B446" s="148"/>
      <c r="C446" s="149"/>
      <c r="D446" s="150"/>
      <c r="E446" s="151"/>
      <c r="F446" s="150"/>
      <c r="G446" s="152"/>
      <c r="H446" s="150"/>
      <c r="I446" s="150"/>
      <c r="J446" s="152"/>
      <c r="K446" s="151"/>
      <c r="L446" s="151"/>
      <c r="M446" s="151"/>
      <c r="N446" s="151"/>
      <c r="O446" s="152"/>
      <c r="P446" s="152"/>
      <c r="Q446" s="153"/>
      <c r="R446" s="153"/>
      <c r="S446" s="154"/>
      <c r="U446" s="155" t="str">
        <f t="shared" si="18"/>
        <v/>
      </c>
      <c r="V446" s="155" t="str">
        <f t="shared" si="19"/>
        <v/>
      </c>
      <c r="W446" s="156" t="str">
        <f t="shared" si="20"/>
        <v/>
      </c>
      <c r="X446" s="155"/>
      <c r="Y446" s="155"/>
      <c r="Z446" s="155"/>
      <c r="AA446" s="155"/>
      <c r="AB446" s="156"/>
      <c r="AC446" s="155"/>
      <c r="AD446" s="155"/>
      <c r="AE446" s="155"/>
      <c r="AF446" s="155"/>
      <c r="AG446" s="156"/>
      <c r="AH446" s="155"/>
      <c r="AI446" s="155"/>
    </row>
    <row r="447" spans="1:35" x14ac:dyDescent="0.2">
      <c r="A447" s="147"/>
      <c r="B447" s="148"/>
      <c r="C447" s="149"/>
      <c r="D447" s="150"/>
      <c r="E447" s="151"/>
      <c r="F447" s="150"/>
      <c r="G447" s="152"/>
      <c r="H447" s="150"/>
      <c r="I447" s="150"/>
      <c r="J447" s="152"/>
      <c r="K447" s="151"/>
      <c r="L447" s="151"/>
      <c r="M447" s="151"/>
      <c r="N447" s="151"/>
      <c r="O447" s="152"/>
      <c r="P447" s="152"/>
      <c r="Q447" s="153"/>
      <c r="R447" s="153"/>
      <c r="S447" s="154"/>
      <c r="U447" s="155" t="str">
        <f t="shared" si="18"/>
        <v/>
      </c>
      <c r="V447" s="155" t="str">
        <f t="shared" si="19"/>
        <v/>
      </c>
      <c r="W447" s="156" t="str">
        <f t="shared" si="20"/>
        <v/>
      </c>
      <c r="X447" s="155"/>
      <c r="Y447" s="155"/>
      <c r="Z447" s="155"/>
      <c r="AA447" s="155"/>
      <c r="AB447" s="156"/>
      <c r="AC447" s="155"/>
      <c r="AD447" s="155"/>
      <c r="AE447" s="155"/>
      <c r="AF447" s="155"/>
      <c r="AG447" s="156"/>
      <c r="AH447" s="155"/>
      <c r="AI447" s="155"/>
    </row>
    <row r="448" spans="1:35" x14ac:dyDescent="0.2">
      <c r="A448" s="147"/>
      <c r="B448" s="148"/>
      <c r="C448" s="149"/>
      <c r="D448" s="150"/>
      <c r="E448" s="151"/>
      <c r="F448" s="150"/>
      <c r="G448" s="152"/>
      <c r="H448" s="150"/>
      <c r="I448" s="150"/>
      <c r="J448" s="152"/>
      <c r="K448" s="151"/>
      <c r="L448" s="151"/>
      <c r="M448" s="151"/>
      <c r="N448" s="151"/>
      <c r="O448" s="152"/>
      <c r="P448" s="152"/>
      <c r="Q448" s="153"/>
      <c r="R448" s="153"/>
      <c r="S448" s="154"/>
      <c r="U448" s="155" t="str">
        <f t="shared" si="18"/>
        <v/>
      </c>
      <c r="V448" s="155" t="str">
        <f t="shared" si="19"/>
        <v/>
      </c>
      <c r="W448" s="156" t="str">
        <f t="shared" si="20"/>
        <v/>
      </c>
      <c r="X448" s="155"/>
      <c r="Y448" s="155"/>
      <c r="Z448" s="155"/>
      <c r="AA448" s="155"/>
      <c r="AB448" s="156"/>
      <c r="AC448" s="155"/>
      <c r="AD448" s="155"/>
      <c r="AE448" s="155"/>
      <c r="AF448" s="155"/>
      <c r="AG448" s="156"/>
      <c r="AH448" s="155"/>
      <c r="AI448" s="155"/>
    </row>
    <row r="449" spans="1:35" x14ac:dyDescent="0.2">
      <c r="A449" s="147"/>
      <c r="B449" s="148"/>
      <c r="C449" s="149"/>
      <c r="D449" s="150"/>
      <c r="E449" s="151"/>
      <c r="F449" s="150"/>
      <c r="G449" s="152"/>
      <c r="H449" s="150"/>
      <c r="I449" s="150"/>
      <c r="J449" s="152"/>
      <c r="K449" s="151"/>
      <c r="L449" s="151"/>
      <c r="M449" s="151"/>
      <c r="N449" s="151"/>
      <c r="O449" s="152"/>
      <c r="P449" s="152"/>
      <c r="Q449" s="153"/>
      <c r="R449" s="153"/>
      <c r="S449" s="154"/>
      <c r="U449" s="155" t="str">
        <f t="shared" si="18"/>
        <v/>
      </c>
      <c r="V449" s="155" t="str">
        <f t="shared" si="19"/>
        <v/>
      </c>
      <c r="W449" s="156" t="str">
        <f t="shared" si="20"/>
        <v/>
      </c>
      <c r="X449" s="155"/>
      <c r="Y449" s="155"/>
      <c r="Z449" s="155"/>
      <c r="AA449" s="155"/>
      <c r="AB449" s="156"/>
      <c r="AC449" s="155"/>
      <c r="AD449" s="155"/>
      <c r="AE449" s="155"/>
      <c r="AF449" s="155"/>
      <c r="AG449" s="156"/>
      <c r="AH449" s="155"/>
      <c r="AI449" s="155"/>
    </row>
    <row r="450" spans="1:35" x14ac:dyDescent="0.2">
      <c r="A450" s="147"/>
      <c r="B450" s="148"/>
      <c r="C450" s="149"/>
      <c r="D450" s="150"/>
      <c r="E450" s="151"/>
      <c r="F450" s="150"/>
      <c r="G450" s="152"/>
      <c r="H450" s="150"/>
      <c r="I450" s="150"/>
      <c r="J450" s="152"/>
      <c r="K450" s="151"/>
      <c r="L450" s="151"/>
      <c r="M450" s="151"/>
      <c r="N450" s="151"/>
      <c r="O450" s="152"/>
      <c r="P450" s="152"/>
      <c r="Q450" s="153"/>
      <c r="R450" s="153"/>
      <c r="S450" s="154"/>
      <c r="U450" s="155" t="str">
        <f t="shared" si="18"/>
        <v/>
      </c>
      <c r="V450" s="155" t="str">
        <f t="shared" si="19"/>
        <v/>
      </c>
      <c r="W450" s="156" t="str">
        <f t="shared" si="20"/>
        <v/>
      </c>
      <c r="X450" s="155"/>
      <c r="Y450" s="155"/>
      <c r="Z450" s="155"/>
      <c r="AA450" s="155"/>
      <c r="AB450" s="156"/>
      <c r="AC450" s="155"/>
      <c r="AD450" s="155"/>
      <c r="AE450" s="155"/>
      <c r="AF450" s="155"/>
      <c r="AG450" s="156"/>
      <c r="AH450" s="155"/>
      <c r="AI450" s="155"/>
    </row>
    <row r="451" spans="1:35" x14ac:dyDescent="0.2">
      <c r="A451" s="147"/>
      <c r="B451" s="148"/>
      <c r="C451" s="149"/>
      <c r="D451" s="150"/>
      <c r="E451" s="151"/>
      <c r="F451" s="150"/>
      <c r="G451" s="152"/>
      <c r="H451" s="150"/>
      <c r="I451" s="150"/>
      <c r="J451" s="152"/>
      <c r="K451" s="151"/>
      <c r="L451" s="151"/>
      <c r="M451" s="151"/>
      <c r="N451" s="151"/>
      <c r="O451" s="152"/>
      <c r="P451" s="152"/>
      <c r="Q451" s="153"/>
      <c r="R451" s="153"/>
      <c r="S451" s="154"/>
      <c r="U451" s="155" t="str">
        <f t="shared" si="18"/>
        <v/>
      </c>
      <c r="V451" s="155" t="str">
        <f t="shared" si="19"/>
        <v/>
      </c>
      <c r="W451" s="156" t="str">
        <f t="shared" si="20"/>
        <v/>
      </c>
      <c r="X451" s="155"/>
      <c r="Y451" s="155"/>
      <c r="Z451" s="155"/>
      <c r="AA451" s="155"/>
      <c r="AB451" s="156"/>
      <c r="AC451" s="155"/>
      <c r="AD451" s="155"/>
      <c r="AE451" s="155"/>
      <c r="AF451" s="155"/>
      <c r="AG451" s="156"/>
      <c r="AH451" s="155"/>
      <c r="AI451" s="155"/>
    </row>
    <row r="452" spans="1:35" x14ac:dyDescent="0.2">
      <c r="A452" s="147"/>
      <c r="B452" s="148"/>
      <c r="C452" s="149"/>
      <c r="D452" s="150"/>
      <c r="E452" s="151"/>
      <c r="F452" s="150"/>
      <c r="G452" s="152"/>
      <c r="H452" s="150"/>
      <c r="I452" s="150"/>
      <c r="J452" s="152"/>
      <c r="K452" s="151"/>
      <c r="L452" s="151"/>
      <c r="M452" s="151"/>
      <c r="N452" s="151"/>
      <c r="O452" s="152"/>
      <c r="P452" s="152"/>
      <c r="Q452" s="153"/>
      <c r="R452" s="153"/>
      <c r="S452" s="154"/>
      <c r="U452" s="155" t="str">
        <f t="shared" si="18"/>
        <v/>
      </c>
      <c r="V452" s="155" t="str">
        <f t="shared" si="19"/>
        <v/>
      </c>
      <c r="W452" s="156" t="str">
        <f t="shared" si="20"/>
        <v/>
      </c>
      <c r="X452" s="155"/>
      <c r="Y452" s="155"/>
      <c r="Z452" s="155"/>
      <c r="AA452" s="155"/>
      <c r="AB452" s="156"/>
      <c r="AC452" s="155"/>
      <c r="AD452" s="155"/>
      <c r="AE452" s="155"/>
      <c r="AF452" s="155"/>
      <c r="AG452" s="156"/>
      <c r="AH452" s="155"/>
      <c r="AI452" s="155"/>
    </row>
    <row r="453" spans="1:35" x14ac:dyDescent="0.2">
      <c r="A453" s="147"/>
      <c r="B453" s="148"/>
      <c r="C453" s="149"/>
      <c r="D453" s="150"/>
      <c r="E453" s="151"/>
      <c r="F453" s="150"/>
      <c r="G453" s="152"/>
      <c r="H453" s="150"/>
      <c r="I453" s="150"/>
      <c r="J453" s="152"/>
      <c r="K453" s="151"/>
      <c r="L453" s="151"/>
      <c r="M453" s="151"/>
      <c r="N453" s="151"/>
      <c r="O453" s="152"/>
      <c r="P453" s="152"/>
      <c r="Q453" s="153"/>
      <c r="R453" s="153"/>
      <c r="S453" s="154"/>
      <c r="U453" s="155" t="str">
        <f t="shared" si="18"/>
        <v/>
      </c>
      <c r="V453" s="155" t="str">
        <f t="shared" si="19"/>
        <v/>
      </c>
      <c r="W453" s="156" t="str">
        <f t="shared" si="20"/>
        <v/>
      </c>
      <c r="X453" s="155"/>
      <c r="Y453" s="155"/>
      <c r="Z453" s="155"/>
      <c r="AA453" s="155"/>
      <c r="AB453" s="156"/>
      <c r="AC453" s="155"/>
      <c r="AD453" s="155"/>
      <c r="AE453" s="155"/>
      <c r="AF453" s="155"/>
      <c r="AG453" s="156"/>
      <c r="AH453" s="155"/>
      <c r="AI453" s="155"/>
    </row>
    <row r="454" spans="1:35" x14ac:dyDescent="0.2">
      <c r="A454" s="147"/>
      <c r="B454" s="148"/>
      <c r="C454" s="149"/>
      <c r="D454" s="150"/>
      <c r="E454" s="151"/>
      <c r="F454" s="150"/>
      <c r="G454" s="152"/>
      <c r="H454" s="150"/>
      <c r="I454" s="150"/>
      <c r="J454" s="152"/>
      <c r="K454" s="151"/>
      <c r="L454" s="151"/>
      <c r="M454" s="151"/>
      <c r="N454" s="151"/>
      <c r="O454" s="152"/>
      <c r="P454" s="152"/>
      <c r="Q454" s="153"/>
      <c r="R454" s="153"/>
      <c r="S454" s="154"/>
      <c r="U454" s="155" t="str">
        <f t="shared" si="18"/>
        <v/>
      </c>
      <c r="V454" s="155" t="str">
        <f t="shared" si="19"/>
        <v/>
      </c>
      <c r="W454" s="156" t="str">
        <f t="shared" si="20"/>
        <v/>
      </c>
      <c r="X454" s="155"/>
      <c r="Y454" s="155"/>
      <c r="Z454" s="155"/>
      <c r="AA454" s="155"/>
      <c r="AB454" s="156"/>
      <c r="AC454" s="155"/>
      <c r="AD454" s="155"/>
      <c r="AE454" s="155"/>
      <c r="AF454" s="155"/>
      <c r="AG454" s="156"/>
      <c r="AH454" s="155"/>
      <c r="AI454" s="155"/>
    </row>
    <row r="455" spans="1:35" x14ac:dyDescent="0.2">
      <c r="A455" s="147"/>
      <c r="B455" s="148"/>
      <c r="C455" s="149"/>
      <c r="D455" s="150"/>
      <c r="E455" s="151"/>
      <c r="F455" s="150"/>
      <c r="G455" s="152"/>
      <c r="H455" s="150"/>
      <c r="I455" s="150"/>
      <c r="J455" s="152"/>
      <c r="K455" s="151"/>
      <c r="L455" s="151"/>
      <c r="M455" s="151"/>
      <c r="N455" s="151"/>
      <c r="O455" s="152"/>
      <c r="P455" s="152"/>
      <c r="Q455" s="153"/>
      <c r="R455" s="153"/>
      <c r="S455" s="154"/>
      <c r="U455" s="155" t="str">
        <f t="shared" si="18"/>
        <v/>
      </c>
      <c r="V455" s="155" t="str">
        <f t="shared" si="19"/>
        <v/>
      </c>
      <c r="W455" s="156" t="str">
        <f t="shared" si="20"/>
        <v/>
      </c>
      <c r="X455" s="155"/>
      <c r="Y455" s="155"/>
      <c r="Z455" s="155"/>
      <c r="AA455" s="155"/>
      <c r="AB455" s="156"/>
      <c r="AC455" s="155"/>
      <c r="AD455" s="155"/>
      <c r="AE455" s="155"/>
      <c r="AF455" s="155"/>
      <c r="AG455" s="156"/>
      <c r="AH455" s="155"/>
      <c r="AI455" s="155"/>
    </row>
    <row r="456" spans="1:35" x14ac:dyDescent="0.2">
      <c r="A456" s="147"/>
      <c r="B456" s="148"/>
      <c r="C456" s="149"/>
      <c r="D456" s="150"/>
      <c r="E456" s="151"/>
      <c r="F456" s="150"/>
      <c r="G456" s="152"/>
      <c r="H456" s="150"/>
      <c r="I456" s="150"/>
      <c r="J456" s="152"/>
      <c r="K456" s="151"/>
      <c r="L456" s="151"/>
      <c r="M456" s="151"/>
      <c r="N456" s="151"/>
      <c r="O456" s="152"/>
      <c r="P456" s="152"/>
      <c r="Q456" s="153"/>
      <c r="R456" s="153"/>
      <c r="S456" s="154"/>
      <c r="U456" s="155" t="str">
        <f t="shared" si="18"/>
        <v/>
      </c>
      <c r="V456" s="155" t="str">
        <f t="shared" si="19"/>
        <v/>
      </c>
      <c r="W456" s="156" t="str">
        <f t="shared" si="20"/>
        <v/>
      </c>
      <c r="X456" s="155"/>
      <c r="Y456" s="155"/>
      <c r="Z456" s="155"/>
      <c r="AA456" s="155"/>
      <c r="AB456" s="156"/>
      <c r="AC456" s="155"/>
      <c r="AD456" s="155"/>
      <c r="AE456" s="155"/>
      <c r="AF456" s="155"/>
      <c r="AG456" s="156"/>
      <c r="AH456" s="155"/>
      <c r="AI456" s="155"/>
    </row>
    <row r="457" spans="1:35" x14ac:dyDescent="0.2">
      <c r="A457" s="147"/>
      <c r="B457" s="148"/>
      <c r="C457" s="149"/>
      <c r="D457" s="150"/>
      <c r="E457" s="151"/>
      <c r="F457" s="150"/>
      <c r="G457" s="152"/>
      <c r="H457" s="150"/>
      <c r="I457" s="150"/>
      <c r="J457" s="152"/>
      <c r="K457" s="151"/>
      <c r="L457" s="151"/>
      <c r="M457" s="151"/>
      <c r="N457" s="151"/>
      <c r="O457" s="152"/>
      <c r="P457" s="152"/>
      <c r="Q457" s="153"/>
      <c r="R457" s="153"/>
      <c r="S457" s="154"/>
      <c r="U457" s="155" t="str">
        <f t="shared" si="18"/>
        <v/>
      </c>
      <c r="V457" s="155" t="str">
        <f t="shared" si="19"/>
        <v/>
      </c>
      <c r="W457" s="156" t="str">
        <f t="shared" si="20"/>
        <v/>
      </c>
      <c r="X457" s="155"/>
      <c r="Y457" s="155"/>
      <c r="Z457" s="155"/>
      <c r="AA457" s="155"/>
      <c r="AB457" s="156"/>
      <c r="AC457" s="155"/>
      <c r="AD457" s="155"/>
      <c r="AE457" s="155"/>
      <c r="AF457" s="155"/>
      <c r="AG457" s="156"/>
      <c r="AH457" s="155"/>
      <c r="AI457" s="155"/>
    </row>
    <row r="458" spans="1:35" x14ac:dyDescent="0.2">
      <c r="A458" s="147"/>
      <c r="B458" s="148"/>
      <c r="C458" s="149"/>
      <c r="D458" s="150"/>
      <c r="E458" s="151"/>
      <c r="F458" s="150"/>
      <c r="G458" s="152"/>
      <c r="H458" s="150"/>
      <c r="I458" s="150"/>
      <c r="J458" s="152"/>
      <c r="K458" s="151"/>
      <c r="L458" s="151"/>
      <c r="M458" s="151"/>
      <c r="N458" s="151"/>
      <c r="O458" s="152"/>
      <c r="P458" s="152"/>
      <c r="Q458" s="153"/>
      <c r="R458" s="153"/>
      <c r="S458" s="154"/>
      <c r="U458" s="155" t="str">
        <f t="shared" si="18"/>
        <v/>
      </c>
      <c r="V458" s="155" t="str">
        <f t="shared" si="19"/>
        <v/>
      </c>
      <c r="W458" s="156" t="str">
        <f t="shared" si="20"/>
        <v/>
      </c>
      <c r="X458" s="155"/>
      <c r="Y458" s="155"/>
      <c r="Z458" s="155"/>
      <c r="AA458" s="155"/>
      <c r="AB458" s="156"/>
      <c r="AC458" s="155"/>
      <c r="AD458" s="155"/>
      <c r="AE458" s="155"/>
      <c r="AF458" s="155"/>
      <c r="AG458" s="156"/>
      <c r="AH458" s="155"/>
      <c r="AI458" s="155"/>
    </row>
    <row r="459" spans="1:35" x14ac:dyDescent="0.2">
      <c r="A459" s="147"/>
      <c r="B459" s="148"/>
      <c r="C459" s="149"/>
      <c r="D459" s="150"/>
      <c r="E459" s="151"/>
      <c r="F459" s="150"/>
      <c r="G459" s="152"/>
      <c r="H459" s="150"/>
      <c r="I459" s="150"/>
      <c r="J459" s="152"/>
      <c r="K459" s="151"/>
      <c r="L459" s="151"/>
      <c r="M459" s="151"/>
      <c r="N459" s="151"/>
      <c r="O459" s="152"/>
      <c r="P459" s="152"/>
      <c r="Q459" s="153"/>
      <c r="R459" s="153"/>
      <c r="S459" s="154"/>
      <c r="U459" s="155" t="str">
        <f t="shared" si="18"/>
        <v/>
      </c>
      <c r="V459" s="155" t="str">
        <f t="shared" si="19"/>
        <v/>
      </c>
      <c r="W459" s="156" t="str">
        <f t="shared" si="20"/>
        <v/>
      </c>
      <c r="X459" s="155"/>
      <c r="Y459" s="155"/>
      <c r="Z459" s="155"/>
      <c r="AA459" s="155"/>
      <c r="AB459" s="156"/>
      <c r="AC459" s="155"/>
      <c r="AD459" s="155"/>
      <c r="AE459" s="155"/>
      <c r="AF459" s="155"/>
      <c r="AG459" s="156"/>
      <c r="AH459" s="155"/>
      <c r="AI459" s="155"/>
    </row>
    <row r="460" spans="1:35" x14ac:dyDescent="0.2">
      <c r="A460" s="147"/>
      <c r="B460" s="148"/>
      <c r="C460" s="149"/>
      <c r="D460" s="150"/>
      <c r="E460" s="151"/>
      <c r="F460" s="150"/>
      <c r="G460" s="152"/>
      <c r="H460" s="150"/>
      <c r="I460" s="150"/>
      <c r="J460" s="152"/>
      <c r="K460" s="151"/>
      <c r="L460" s="151"/>
      <c r="M460" s="151"/>
      <c r="N460" s="151"/>
      <c r="O460" s="152"/>
      <c r="P460" s="152"/>
      <c r="Q460" s="153"/>
      <c r="R460" s="153"/>
      <c r="S460" s="154"/>
      <c r="U460" s="155" t="str">
        <f t="shared" si="18"/>
        <v/>
      </c>
      <c r="V460" s="155" t="str">
        <f t="shared" si="19"/>
        <v/>
      </c>
      <c r="W460" s="156" t="str">
        <f t="shared" si="20"/>
        <v/>
      </c>
      <c r="X460" s="155"/>
      <c r="Y460" s="155"/>
      <c r="Z460" s="155"/>
      <c r="AA460" s="155"/>
      <c r="AB460" s="156"/>
      <c r="AC460" s="155"/>
      <c r="AD460" s="155"/>
      <c r="AE460" s="155"/>
      <c r="AF460" s="155"/>
      <c r="AG460" s="156"/>
      <c r="AH460" s="155"/>
      <c r="AI460" s="155"/>
    </row>
    <row r="461" spans="1:35" x14ac:dyDescent="0.2">
      <c r="A461" s="147"/>
      <c r="B461" s="148"/>
      <c r="C461" s="149"/>
      <c r="D461" s="150"/>
      <c r="E461" s="151"/>
      <c r="F461" s="150"/>
      <c r="G461" s="152"/>
      <c r="H461" s="150"/>
      <c r="I461" s="150"/>
      <c r="J461" s="152"/>
      <c r="K461" s="151"/>
      <c r="L461" s="151"/>
      <c r="M461" s="151"/>
      <c r="N461" s="151"/>
      <c r="O461" s="152"/>
      <c r="P461" s="152"/>
      <c r="Q461" s="153"/>
      <c r="R461" s="153"/>
      <c r="S461" s="154"/>
      <c r="U461" s="155" t="str">
        <f t="shared" si="18"/>
        <v/>
      </c>
      <c r="V461" s="155" t="str">
        <f t="shared" si="19"/>
        <v/>
      </c>
      <c r="W461" s="156" t="str">
        <f t="shared" si="20"/>
        <v/>
      </c>
      <c r="X461" s="155"/>
      <c r="Y461" s="155"/>
      <c r="Z461" s="155"/>
      <c r="AA461" s="155"/>
      <c r="AB461" s="156"/>
      <c r="AC461" s="155"/>
      <c r="AD461" s="155"/>
      <c r="AE461" s="155"/>
      <c r="AF461" s="155"/>
      <c r="AG461" s="156"/>
      <c r="AH461" s="155"/>
      <c r="AI461" s="155"/>
    </row>
    <row r="462" spans="1:35" x14ac:dyDescent="0.2">
      <c r="A462" s="147"/>
      <c r="B462" s="148"/>
      <c r="C462" s="149"/>
      <c r="D462" s="150"/>
      <c r="E462" s="151"/>
      <c r="F462" s="150"/>
      <c r="G462" s="152"/>
      <c r="H462" s="150"/>
      <c r="I462" s="150"/>
      <c r="J462" s="152"/>
      <c r="K462" s="151"/>
      <c r="L462" s="151"/>
      <c r="M462" s="151"/>
      <c r="N462" s="151"/>
      <c r="O462" s="152"/>
      <c r="P462" s="152"/>
      <c r="Q462" s="153"/>
      <c r="R462" s="153"/>
      <c r="S462" s="154"/>
      <c r="U462" s="155" t="str">
        <f t="shared" si="18"/>
        <v/>
      </c>
      <c r="V462" s="155" t="str">
        <f t="shared" si="19"/>
        <v/>
      </c>
      <c r="W462" s="156" t="str">
        <f t="shared" si="20"/>
        <v/>
      </c>
      <c r="X462" s="155"/>
      <c r="Y462" s="155"/>
      <c r="Z462" s="155"/>
      <c r="AA462" s="155"/>
      <c r="AB462" s="156"/>
      <c r="AC462" s="155"/>
      <c r="AD462" s="155"/>
      <c r="AE462" s="155"/>
      <c r="AF462" s="155"/>
      <c r="AG462" s="156"/>
      <c r="AH462" s="155"/>
      <c r="AI462" s="155"/>
    </row>
    <row r="463" spans="1:35" x14ac:dyDescent="0.2">
      <c r="A463" s="147"/>
      <c r="B463" s="148"/>
      <c r="C463" s="149"/>
      <c r="D463" s="150"/>
      <c r="E463" s="151"/>
      <c r="F463" s="150"/>
      <c r="G463" s="152"/>
      <c r="H463" s="150"/>
      <c r="I463" s="150"/>
      <c r="J463" s="152"/>
      <c r="K463" s="151"/>
      <c r="L463" s="151"/>
      <c r="M463" s="151"/>
      <c r="N463" s="151"/>
      <c r="O463" s="152"/>
      <c r="P463" s="152"/>
      <c r="Q463" s="153"/>
      <c r="R463" s="153"/>
      <c r="S463" s="154"/>
      <c r="U463" s="155" t="str">
        <f t="shared" si="18"/>
        <v/>
      </c>
      <c r="V463" s="155" t="str">
        <f t="shared" si="19"/>
        <v/>
      </c>
      <c r="W463" s="156" t="str">
        <f t="shared" si="20"/>
        <v/>
      </c>
      <c r="X463" s="155"/>
      <c r="Y463" s="155"/>
      <c r="Z463" s="155"/>
      <c r="AA463" s="155"/>
      <c r="AB463" s="156"/>
      <c r="AC463" s="155"/>
      <c r="AD463" s="155"/>
      <c r="AE463" s="155"/>
      <c r="AF463" s="155"/>
      <c r="AG463" s="156"/>
      <c r="AH463" s="155"/>
      <c r="AI463" s="155"/>
    </row>
    <row r="464" spans="1:35" x14ac:dyDescent="0.2">
      <c r="A464" s="147"/>
      <c r="B464" s="148"/>
      <c r="C464" s="149"/>
      <c r="D464" s="150"/>
      <c r="E464" s="151"/>
      <c r="F464" s="150"/>
      <c r="G464" s="152"/>
      <c r="H464" s="150"/>
      <c r="I464" s="150"/>
      <c r="J464" s="152"/>
      <c r="K464" s="151"/>
      <c r="L464" s="151"/>
      <c r="M464" s="151"/>
      <c r="N464" s="151"/>
      <c r="O464" s="152"/>
      <c r="P464" s="152"/>
      <c r="Q464" s="153"/>
      <c r="R464" s="153"/>
      <c r="S464" s="154"/>
      <c r="U464" s="155" t="str">
        <f t="shared" si="18"/>
        <v/>
      </c>
      <c r="V464" s="155" t="str">
        <f t="shared" si="19"/>
        <v/>
      </c>
      <c r="W464" s="156" t="str">
        <f t="shared" si="20"/>
        <v/>
      </c>
      <c r="X464" s="155"/>
      <c r="Y464" s="155"/>
      <c r="Z464" s="155"/>
      <c r="AA464" s="155"/>
      <c r="AB464" s="156"/>
      <c r="AC464" s="155"/>
      <c r="AD464" s="155"/>
      <c r="AE464" s="155"/>
      <c r="AF464" s="155"/>
      <c r="AG464" s="156"/>
      <c r="AH464" s="155"/>
      <c r="AI464" s="155"/>
    </row>
    <row r="465" spans="1:35" x14ac:dyDescent="0.2">
      <c r="A465" s="147"/>
      <c r="B465" s="148"/>
      <c r="C465" s="149"/>
      <c r="D465" s="150"/>
      <c r="E465" s="151"/>
      <c r="F465" s="150"/>
      <c r="G465" s="152"/>
      <c r="H465" s="150"/>
      <c r="I465" s="150"/>
      <c r="J465" s="152"/>
      <c r="K465" s="151"/>
      <c r="L465" s="151"/>
      <c r="M465" s="151"/>
      <c r="N465" s="151"/>
      <c r="O465" s="152"/>
      <c r="P465" s="152"/>
      <c r="Q465" s="153"/>
      <c r="R465" s="153"/>
      <c r="S465" s="154"/>
      <c r="U465" s="155" t="str">
        <f t="shared" si="18"/>
        <v/>
      </c>
      <c r="V465" s="155" t="str">
        <f t="shared" si="19"/>
        <v/>
      </c>
      <c r="W465" s="156" t="str">
        <f t="shared" si="20"/>
        <v/>
      </c>
      <c r="X465" s="155"/>
      <c r="Y465" s="155"/>
      <c r="Z465" s="155"/>
      <c r="AA465" s="155"/>
      <c r="AB465" s="156"/>
      <c r="AC465" s="155"/>
      <c r="AD465" s="155"/>
      <c r="AE465" s="155"/>
      <c r="AF465" s="155"/>
      <c r="AG465" s="156"/>
      <c r="AH465" s="155"/>
      <c r="AI465" s="155"/>
    </row>
    <row r="466" spans="1:35" x14ac:dyDescent="0.2">
      <c r="A466" s="147"/>
      <c r="B466" s="148"/>
      <c r="C466" s="149"/>
      <c r="D466" s="150"/>
      <c r="E466" s="151"/>
      <c r="F466" s="150"/>
      <c r="G466" s="152"/>
      <c r="H466" s="150"/>
      <c r="I466" s="150"/>
      <c r="J466" s="152"/>
      <c r="K466" s="151"/>
      <c r="L466" s="151"/>
      <c r="M466" s="151"/>
      <c r="N466" s="151"/>
      <c r="O466" s="152"/>
      <c r="P466" s="152"/>
      <c r="Q466" s="153"/>
      <c r="R466" s="153"/>
      <c r="S466" s="154"/>
      <c r="U466" s="155" t="str">
        <f t="shared" si="18"/>
        <v/>
      </c>
      <c r="V466" s="155" t="str">
        <f t="shared" si="19"/>
        <v/>
      </c>
      <c r="W466" s="156" t="str">
        <f t="shared" si="20"/>
        <v/>
      </c>
      <c r="X466" s="155"/>
      <c r="Y466" s="155"/>
      <c r="Z466" s="155"/>
      <c r="AA466" s="155"/>
      <c r="AB466" s="156"/>
      <c r="AC466" s="155"/>
      <c r="AD466" s="155"/>
      <c r="AE466" s="155"/>
      <c r="AF466" s="155"/>
      <c r="AG466" s="156"/>
      <c r="AH466" s="155"/>
      <c r="AI466" s="155"/>
    </row>
    <row r="467" spans="1:35" x14ac:dyDescent="0.2">
      <c r="A467" s="147"/>
      <c r="B467" s="148"/>
      <c r="C467" s="149"/>
      <c r="D467" s="150"/>
      <c r="E467" s="151"/>
      <c r="F467" s="150"/>
      <c r="G467" s="152"/>
      <c r="H467" s="150"/>
      <c r="I467" s="150"/>
      <c r="J467" s="152"/>
      <c r="K467" s="151"/>
      <c r="L467" s="151"/>
      <c r="M467" s="151"/>
      <c r="N467" s="151"/>
      <c r="O467" s="152"/>
      <c r="P467" s="152"/>
      <c r="Q467" s="153"/>
      <c r="R467" s="153"/>
      <c r="S467" s="154"/>
      <c r="U467" s="155" t="str">
        <f t="shared" si="18"/>
        <v/>
      </c>
      <c r="V467" s="155" t="str">
        <f t="shared" si="19"/>
        <v/>
      </c>
      <c r="W467" s="156" t="str">
        <f t="shared" si="20"/>
        <v/>
      </c>
      <c r="X467" s="155"/>
      <c r="Y467" s="155"/>
      <c r="Z467" s="155"/>
      <c r="AA467" s="155"/>
      <c r="AB467" s="156"/>
      <c r="AC467" s="155"/>
      <c r="AD467" s="155"/>
      <c r="AE467" s="155"/>
      <c r="AF467" s="155"/>
      <c r="AG467" s="156"/>
      <c r="AH467" s="155"/>
      <c r="AI467" s="155"/>
    </row>
    <row r="468" spans="1:35" x14ac:dyDescent="0.2">
      <c r="A468" s="147"/>
      <c r="B468" s="148"/>
      <c r="C468" s="149"/>
      <c r="D468" s="150"/>
      <c r="E468" s="151"/>
      <c r="F468" s="150"/>
      <c r="G468" s="152"/>
      <c r="H468" s="150"/>
      <c r="I468" s="150"/>
      <c r="J468" s="152"/>
      <c r="K468" s="151"/>
      <c r="L468" s="151"/>
      <c r="M468" s="151"/>
      <c r="N468" s="151"/>
      <c r="O468" s="152"/>
      <c r="P468" s="152"/>
      <c r="Q468" s="153"/>
      <c r="R468" s="153"/>
      <c r="S468" s="154"/>
      <c r="U468" s="155" t="str">
        <f t="shared" si="18"/>
        <v/>
      </c>
      <c r="V468" s="155" t="str">
        <f t="shared" si="19"/>
        <v/>
      </c>
      <c r="W468" s="156" t="str">
        <f t="shared" si="20"/>
        <v/>
      </c>
      <c r="X468" s="155"/>
      <c r="Y468" s="155"/>
      <c r="Z468" s="155"/>
      <c r="AA468" s="155"/>
      <c r="AB468" s="156"/>
      <c r="AC468" s="155"/>
      <c r="AD468" s="155"/>
      <c r="AE468" s="155"/>
      <c r="AF468" s="155"/>
      <c r="AG468" s="156"/>
      <c r="AH468" s="155"/>
      <c r="AI468" s="155"/>
    </row>
    <row r="469" spans="1:35" x14ac:dyDescent="0.2">
      <c r="A469" s="147"/>
      <c r="B469" s="148"/>
      <c r="C469" s="149"/>
      <c r="D469" s="150"/>
      <c r="E469" s="151"/>
      <c r="F469" s="150"/>
      <c r="G469" s="152"/>
      <c r="H469" s="150"/>
      <c r="I469" s="150"/>
      <c r="J469" s="152"/>
      <c r="K469" s="151"/>
      <c r="L469" s="151"/>
      <c r="M469" s="151"/>
      <c r="N469" s="151"/>
      <c r="O469" s="152"/>
      <c r="P469" s="152"/>
      <c r="Q469" s="153"/>
      <c r="R469" s="153"/>
      <c r="S469" s="154"/>
      <c r="U469" s="155" t="str">
        <f t="shared" si="18"/>
        <v/>
      </c>
      <c r="V469" s="155" t="str">
        <f t="shared" si="19"/>
        <v/>
      </c>
      <c r="W469" s="156" t="str">
        <f t="shared" si="20"/>
        <v/>
      </c>
      <c r="X469" s="155"/>
      <c r="Y469" s="155"/>
      <c r="Z469" s="155"/>
      <c r="AA469" s="155"/>
      <c r="AB469" s="156"/>
      <c r="AC469" s="155"/>
      <c r="AD469" s="155"/>
      <c r="AE469" s="155"/>
      <c r="AF469" s="155"/>
      <c r="AG469" s="156"/>
      <c r="AH469" s="155"/>
      <c r="AI469" s="155"/>
    </row>
    <row r="470" spans="1:35" x14ac:dyDescent="0.2">
      <c r="A470" s="147"/>
      <c r="B470" s="148"/>
      <c r="C470" s="149"/>
      <c r="D470" s="150"/>
      <c r="E470" s="151"/>
      <c r="F470" s="150"/>
      <c r="G470" s="152"/>
      <c r="H470" s="150"/>
      <c r="I470" s="150"/>
      <c r="J470" s="152"/>
      <c r="K470" s="151"/>
      <c r="L470" s="151"/>
      <c r="M470" s="151"/>
      <c r="N470" s="151"/>
      <c r="O470" s="152"/>
      <c r="P470" s="152"/>
      <c r="Q470" s="153"/>
      <c r="R470" s="153"/>
      <c r="S470" s="154"/>
      <c r="U470" s="155" t="str">
        <f t="shared" si="18"/>
        <v/>
      </c>
      <c r="V470" s="155" t="str">
        <f t="shared" si="19"/>
        <v/>
      </c>
      <c r="W470" s="156" t="str">
        <f t="shared" si="20"/>
        <v/>
      </c>
      <c r="X470" s="155"/>
      <c r="Y470" s="155"/>
      <c r="Z470" s="155"/>
      <c r="AA470" s="155"/>
      <c r="AB470" s="156"/>
      <c r="AC470" s="155"/>
      <c r="AD470" s="155"/>
      <c r="AE470" s="155"/>
      <c r="AF470" s="155"/>
      <c r="AG470" s="156"/>
      <c r="AH470" s="155"/>
      <c r="AI470" s="155"/>
    </row>
    <row r="471" spans="1:35" x14ac:dyDescent="0.2">
      <c r="A471" s="147"/>
      <c r="B471" s="148"/>
      <c r="C471" s="149"/>
      <c r="D471" s="150"/>
      <c r="E471" s="151"/>
      <c r="F471" s="150"/>
      <c r="G471" s="152"/>
      <c r="H471" s="150"/>
      <c r="I471" s="150"/>
      <c r="J471" s="152"/>
      <c r="K471" s="151"/>
      <c r="L471" s="151"/>
      <c r="M471" s="151"/>
      <c r="N471" s="151"/>
      <c r="O471" s="152"/>
      <c r="P471" s="152"/>
      <c r="Q471" s="153"/>
      <c r="R471" s="153"/>
      <c r="S471" s="154"/>
      <c r="U471" s="155" t="str">
        <f t="shared" si="18"/>
        <v/>
      </c>
      <c r="V471" s="155" t="str">
        <f t="shared" si="19"/>
        <v/>
      </c>
      <c r="W471" s="156" t="str">
        <f t="shared" si="20"/>
        <v/>
      </c>
      <c r="X471" s="155"/>
      <c r="Y471" s="155"/>
      <c r="Z471" s="155"/>
      <c r="AA471" s="155"/>
      <c r="AB471" s="156"/>
      <c r="AC471" s="155"/>
      <c r="AD471" s="155"/>
      <c r="AE471" s="155"/>
      <c r="AF471" s="155"/>
      <c r="AG471" s="156"/>
      <c r="AH471" s="155"/>
      <c r="AI471" s="155"/>
    </row>
    <row r="472" spans="1:35" x14ac:dyDescent="0.2">
      <c r="A472" s="147"/>
      <c r="B472" s="148"/>
      <c r="C472" s="149"/>
      <c r="D472" s="150"/>
      <c r="E472" s="151"/>
      <c r="F472" s="150"/>
      <c r="G472" s="152"/>
      <c r="H472" s="150"/>
      <c r="I472" s="150"/>
      <c r="J472" s="152"/>
      <c r="K472" s="151"/>
      <c r="L472" s="151"/>
      <c r="M472" s="151"/>
      <c r="N472" s="151"/>
      <c r="O472" s="152"/>
      <c r="P472" s="152"/>
      <c r="Q472" s="153"/>
      <c r="R472" s="153"/>
      <c r="S472" s="154"/>
      <c r="U472" s="155" t="str">
        <f t="shared" si="18"/>
        <v/>
      </c>
      <c r="V472" s="155" t="str">
        <f t="shared" si="19"/>
        <v/>
      </c>
      <c r="W472" s="156" t="str">
        <f t="shared" si="20"/>
        <v/>
      </c>
      <c r="X472" s="155"/>
      <c r="Y472" s="155"/>
      <c r="Z472" s="155"/>
      <c r="AA472" s="155"/>
      <c r="AB472" s="156"/>
      <c r="AC472" s="155"/>
      <c r="AD472" s="155"/>
      <c r="AE472" s="155"/>
      <c r="AF472" s="155"/>
      <c r="AG472" s="156"/>
      <c r="AH472" s="155"/>
      <c r="AI472" s="155"/>
    </row>
    <row r="473" spans="1:35" x14ac:dyDescent="0.2">
      <c r="A473" s="147"/>
      <c r="B473" s="148"/>
      <c r="C473" s="149"/>
      <c r="D473" s="150"/>
      <c r="E473" s="151"/>
      <c r="F473" s="150"/>
      <c r="G473" s="152"/>
      <c r="H473" s="150"/>
      <c r="I473" s="150"/>
      <c r="J473" s="152"/>
      <c r="K473" s="151"/>
      <c r="L473" s="151"/>
      <c r="M473" s="151"/>
      <c r="N473" s="151"/>
      <c r="O473" s="152"/>
      <c r="P473" s="152"/>
      <c r="Q473" s="153"/>
      <c r="R473" s="153"/>
      <c r="S473" s="154"/>
      <c r="U473" s="155" t="str">
        <f t="shared" si="18"/>
        <v/>
      </c>
      <c r="V473" s="155" t="str">
        <f t="shared" si="19"/>
        <v/>
      </c>
      <c r="W473" s="156" t="str">
        <f t="shared" si="20"/>
        <v/>
      </c>
      <c r="X473" s="155"/>
      <c r="Y473" s="155"/>
      <c r="Z473" s="155"/>
      <c r="AA473" s="155"/>
      <c r="AB473" s="156"/>
      <c r="AC473" s="155"/>
      <c r="AD473" s="155"/>
      <c r="AE473" s="155"/>
      <c r="AF473" s="155"/>
      <c r="AG473" s="156"/>
      <c r="AH473" s="155"/>
      <c r="AI473" s="155"/>
    </row>
    <row r="474" spans="1:35" x14ac:dyDescent="0.2">
      <c r="A474" s="147"/>
      <c r="B474" s="148"/>
      <c r="C474" s="149"/>
      <c r="D474" s="150"/>
      <c r="E474" s="151"/>
      <c r="F474" s="150"/>
      <c r="G474" s="152"/>
      <c r="H474" s="150"/>
      <c r="I474" s="150"/>
      <c r="J474" s="152"/>
      <c r="K474" s="151"/>
      <c r="L474" s="151"/>
      <c r="M474" s="151"/>
      <c r="N474" s="151"/>
      <c r="O474" s="152"/>
      <c r="P474" s="152"/>
      <c r="Q474" s="153"/>
      <c r="R474" s="153"/>
      <c r="S474" s="154"/>
      <c r="U474" s="155" t="str">
        <f t="shared" si="18"/>
        <v/>
      </c>
      <c r="V474" s="155" t="str">
        <f t="shared" si="19"/>
        <v/>
      </c>
      <c r="W474" s="156" t="str">
        <f t="shared" si="20"/>
        <v/>
      </c>
      <c r="X474" s="155"/>
      <c r="Y474" s="155"/>
      <c r="Z474" s="155"/>
      <c r="AA474" s="155"/>
      <c r="AB474" s="156"/>
      <c r="AC474" s="155"/>
      <c r="AD474" s="155"/>
      <c r="AE474" s="155"/>
      <c r="AF474" s="155"/>
      <c r="AG474" s="156"/>
      <c r="AH474" s="155"/>
      <c r="AI474" s="155"/>
    </row>
    <row r="475" spans="1:35" x14ac:dyDescent="0.2">
      <c r="A475" s="147"/>
      <c r="B475" s="148"/>
      <c r="C475" s="149"/>
      <c r="D475" s="150"/>
      <c r="E475" s="151"/>
      <c r="F475" s="150"/>
      <c r="G475" s="152"/>
      <c r="H475" s="150"/>
      <c r="I475" s="150"/>
      <c r="J475" s="152"/>
      <c r="K475" s="151"/>
      <c r="L475" s="151"/>
      <c r="M475" s="151"/>
      <c r="N475" s="151"/>
      <c r="O475" s="152"/>
      <c r="P475" s="152"/>
      <c r="Q475" s="153"/>
      <c r="R475" s="153"/>
      <c r="S475" s="154"/>
      <c r="U475" s="155" t="str">
        <f t="shared" si="18"/>
        <v/>
      </c>
      <c r="V475" s="155" t="str">
        <f t="shared" si="19"/>
        <v/>
      </c>
      <c r="W475" s="156" t="str">
        <f t="shared" si="20"/>
        <v/>
      </c>
      <c r="X475" s="155"/>
      <c r="Y475" s="155"/>
      <c r="Z475" s="155"/>
      <c r="AA475" s="155"/>
      <c r="AB475" s="156"/>
      <c r="AC475" s="155"/>
      <c r="AD475" s="155"/>
      <c r="AE475" s="155"/>
      <c r="AF475" s="155"/>
      <c r="AG475" s="156"/>
      <c r="AH475" s="155"/>
      <c r="AI475" s="155"/>
    </row>
    <row r="476" spans="1:35" x14ac:dyDescent="0.2">
      <c r="A476" s="147"/>
      <c r="B476" s="148"/>
      <c r="C476" s="149"/>
      <c r="D476" s="150"/>
      <c r="E476" s="151"/>
      <c r="F476" s="150"/>
      <c r="G476" s="152"/>
      <c r="H476" s="150"/>
      <c r="I476" s="150"/>
      <c r="J476" s="152"/>
      <c r="K476" s="151"/>
      <c r="L476" s="151"/>
      <c r="M476" s="151"/>
      <c r="N476" s="151"/>
      <c r="O476" s="152"/>
      <c r="P476" s="152"/>
      <c r="Q476" s="153"/>
      <c r="R476" s="153"/>
      <c r="S476" s="154"/>
      <c r="U476" s="155" t="str">
        <f t="shared" si="18"/>
        <v/>
      </c>
      <c r="V476" s="155" t="str">
        <f t="shared" si="19"/>
        <v/>
      </c>
      <c r="W476" s="156" t="str">
        <f t="shared" si="20"/>
        <v/>
      </c>
      <c r="X476" s="155"/>
      <c r="Y476" s="155"/>
      <c r="Z476" s="155"/>
      <c r="AA476" s="155"/>
      <c r="AB476" s="156"/>
      <c r="AC476" s="155"/>
      <c r="AD476" s="155"/>
      <c r="AE476" s="155"/>
      <c r="AF476" s="155"/>
      <c r="AG476" s="156"/>
      <c r="AH476" s="155"/>
      <c r="AI476" s="155"/>
    </row>
    <row r="477" spans="1:35" x14ac:dyDescent="0.2">
      <c r="A477" s="147"/>
      <c r="B477" s="148"/>
      <c r="C477" s="149"/>
      <c r="D477" s="150"/>
      <c r="E477" s="151"/>
      <c r="F477" s="150"/>
      <c r="G477" s="152"/>
      <c r="H477" s="150"/>
      <c r="I477" s="150"/>
      <c r="J477" s="152"/>
      <c r="K477" s="151"/>
      <c r="L477" s="151"/>
      <c r="M477" s="151"/>
      <c r="N477" s="151"/>
      <c r="O477" s="152"/>
      <c r="P477" s="152"/>
      <c r="Q477" s="153"/>
      <c r="R477" s="153"/>
      <c r="S477" s="154"/>
      <c r="U477" s="155" t="str">
        <f t="shared" si="18"/>
        <v/>
      </c>
      <c r="V477" s="155" t="str">
        <f t="shared" si="19"/>
        <v/>
      </c>
      <c r="W477" s="156" t="str">
        <f t="shared" si="20"/>
        <v/>
      </c>
      <c r="X477" s="155"/>
      <c r="Y477" s="155"/>
      <c r="Z477" s="155"/>
      <c r="AA477" s="155"/>
      <c r="AB477" s="156"/>
      <c r="AC477" s="155"/>
      <c r="AD477" s="155"/>
      <c r="AE477" s="155"/>
      <c r="AF477" s="155"/>
      <c r="AG477" s="156"/>
      <c r="AH477" s="155"/>
      <c r="AI477" s="155"/>
    </row>
    <row r="478" spans="1:35" x14ac:dyDescent="0.2">
      <c r="A478" s="147"/>
      <c r="B478" s="148"/>
      <c r="C478" s="149"/>
      <c r="D478" s="150"/>
      <c r="E478" s="151"/>
      <c r="F478" s="150"/>
      <c r="G478" s="152"/>
      <c r="H478" s="150"/>
      <c r="I478" s="150"/>
      <c r="J478" s="152"/>
      <c r="K478" s="151"/>
      <c r="L478" s="151"/>
      <c r="M478" s="151"/>
      <c r="N478" s="151"/>
      <c r="O478" s="152"/>
      <c r="P478" s="152"/>
      <c r="Q478" s="153"/>
      <c r="R478" s="153"/>
      <c r="S478" s="154"/>
      <c r="U478" s="155" t="str">
        <f t="shared" si="18"/>
        <v/>
      </c>
      <c r="V478" s="155" t="str">
        <f t="shared" si="19"/>
        <v/>
      </c>
      <c r="W478" s="156" t="str">
        <f t="shared" si="20"/>
        <v/>
      </c>
      <c r="X478" s="155"/>
      <c r="Y478" s="155"/>
      <c r="Z478" s="155"/>
      <c r="AA478" s="155"/>
      <c r="AB478" s="156"/>
      <c r="AC478" s="155"/>
      <c r="AD478" s="155"/>
      <c r="AE478" s="155"/>
      <c r="AF478" s="155"/>
      <c r="AG478" s="156"/>
      <c r="AH478" s="155"/>
      <c r="AI478" s="155"/>
    </row>
    <row r="479" spans="1:35" x14ac:dyDescent="0.2">
      <c r="A479" s="147"/>
      <c r="B479" s="148"/>
      <c r="C479" s="149"/>
      <c r="D479" s="150"/>
      <c r="E479" s="151"/>
      <c r="F479" s="150"/>
      <c r="G479" s="152"/>
      <c r="H479" s="150"/>
      <c r="I479" s="150"/>
      <c r="J479" s="152"/>
      <c r="K479" s="151"/>
      <c r="L479" s="151"/>
      <c r="M479" s="151"/>
      <c r="N479" s="151"/>
      <c r="O479" s="152"/>
      <c r="P479" s="152"/>
      <c r="Q479" s="153"/>
      <c r="R479" s="153"/>
      <c r="S479" s="154"/>
      <c r="U479" s="155" t="str">
        <f t="shared" si="18"/>
        <v/>
      </c>
      <c r="V479" s="155" t="str">
        <f t="shared" si="19"/>
        <v/>
      </c>
      <c r="W479" s="156" t="str">
        <f t="shared" si="20"/>
        <v/>
      </c>
      <c r="X479" s="155"/>
      <c r="Y479" s="155"/>
      <c r="Z479" s="155"/>
      <c r="AA479" s="155"/>
      <c r="AB479" s="156"/>
      <c r="AC479" s="155"/>
      <c r="AD479" s="155"/>
      <c r="AE479" s="155"/>
      <c r="AF479" s="155"/>
      <c r="AG479" s="156"/>
      <c r="AH479" s="155"/>
      <c r="AI479" s="155"/>
    </row>
    <row r="480" spans="1:35" x14ac:dyDescent="0.2">
      <c r="A480" s="147"/>
      <c r="B480" s="148"/>
      <c r="C480" s="149"/>
      <c r="D480" s="150"/>
      <c r="E480" s="151"/>
      <c r="F480" s="150"/>
      <c r="G480" s="152"/>
      <c r="H480" s="150"/>
      <c r="I480" s="150"/>
      <c r="J480" s="152"/>
      <c r="K480" s="151"/>
      <c r="L480" s="151"/>
      <c r="M480" s="151"/>
      <c r="N480" s="151"/>
      <c r="O480" s="152"/>
      <c r="P480" s="152"/>
      <c r="Q480" s="153"/>
      <c r="R480" s="153"/>
      <c r="S480" s="154"/>
      <c r="U480" s="155" t="str">
        <f t="shared" si="18"/>
        <v/>
      </c>
      <c r="V480" s="155" t="str">
        <f t="shared" si="19"/>
        <v/>
      </c>
      <c r="W480" s="156" t="str">
        <f t="shared" si="20"/>
        <v/>
      </c>
      <c r="X480" s="155"/>
      <c r="Y480" s="155"/>
      <c r="Z480" s="155"/>
      <c r="AA480" s="155"/>
      <c r="AB480" s="156"/>
      <c r="AC480" s="155"/>
      <c r="AD480" s="155"/>
      <c r="AE480" s="155"/>
      <c r="AF480" s="155"/>
      <c r="AG480" s="156"/>
      <c r="AH480" s="155"/>
      <c r="AI480" s="155"/>
    </row>
    <row r="481" spans="1:35" x14ac:dyDescent="0.2">
      <c r="A481" s="147"/>
      <c r="B481" s="148"/>
      <c r="C481" s="149"/>
      <c r="D481" s="150"/>
      <c r="E481" s="151"/>
      <c r="F481" s="150"/>
      <c r="G481" s="152"/>
      <c r="H481" s="150"/>
      <c r="I481" s="150"/>
      <c r="J481" s="152"/>
      <c r="K481" s="151"/>
      <c r="L481" s="151"/>
      <c r="M481" s="151"/>
      <c r="N481" s="151"/>
      <c r="O481" s="152"/>
      <c r="P481" s="152"/>
      <c r="Q481" s="153"/>
      <c r="R481" s="153"/>
      <c r="S481" s="154"/>
      <c r="U481" s="155" t="str">
        <f t="shared" si="18"/>
        <v/>
      </c>
      <c r="V481" s="155" t="str">
        <f t="shared" si="19"/>
        <v/>
      </c>
      <c r="W481" s="156" t="str">
        <f t="shared" si="20"/>
        <v/>
      </c>
      <c r="X481" s="155"/>
      <c r="Y481" s="155"/>
      <c r="Z481" s="155"/>
      <c r="AA481" s="155"/>
      <c r="AB481" s="156"/>
      <c r="AC481" s="155"/>
      <c r="AD481" s="155"/>
      <c r="AE481" s="155"/>
      <c r="AF481" s="155"/>
      <c r="AG481" s="156"/>
      <c r="AH481" s="155"/>
      <c r="AI481" s="155"/>
    </row>
    <row r="482" spans="1:35" x14ac:dyDescent="0.2">
      <c r="A482" s="147"/>
      <c r="B482" s="148"/>
      <c r="C482" s="149"/>
      <c r="D482" s="150"/>
      <c r="E482" s="151"/>
      <c r="F482" s="150"/>
      <c r="G482" s="152"/>
      <c r="H482" s="150"/>
      <c r="I482" s="150"/>
      <c r="J482" s="152"/>
      <c r="K482" s="151"/>
      <c r="L482" s="151"/>
      <c r="M482" s="151"/>
      <c r="N482" s="151"/>
      <c r="O482" s="152"/>
      <c r="P482" s="152"/>
      <c r="Q482" s="153"/>
      <c r="R482" s="153"/>
      <c r="S482" s="154"/>
      <c r="U482" s="155" t="str">
        <f t="shared" si="18"/>
        <v/>
      </c>
      <c r="V482" s="155" t="str">
        <f t="shared" si="19"/>
        <v/>
      </c>
      <c r="W482" s="156" t="str">
        <f t="shared" si="20"/>
        <v/>
      </c>
      <c r="X482" s="155"/>
      <c r="Y482" s="155"/>
      <c r="Z482" s="155"/>
      <c r="AA482" s="155"/>
      <c r="AB482" s="156"/>
      <c r="AC482" s="155"/>
      <c r="AD482" s="155"/>
      <c r="AE482" s="155"/>
      <c r="AF482" s="155"/>
      <c r="AG482" s="156"/>
      <c r="AH482" s="155"/>
      <c r="AI482" s="155"/>
    </row>
    <row r="483" spans="1:35" x14ac:dyDescent="0.2">
      <c r="A483" s="147"/>
      <c r="B483" s="148"/>
      <c r="C483" s="149"/>
      <c r="D483" s="150"/>
      <c r="E483" s="151"/>
      <c r="F483" s="150"/>
      <c r="G483" s="152"/>
      <c r="H483" s="150"/>
      <c r="I483" s="150"/>
      <c r="J483" s="152"/>
      <c r="K483" s="151"/>
      <c r="L483" s="151"/>
      <c r="M483" s="151"/>
      <c r="N483" s="151"/>
      <c r="O483" s="152"/>
      <c r="P483" s="152"/>
      <c r="Q483" s="153"/>
      <c r="R483" s="153"/>
      <c r="S483" s="154"/>
      <c r="U483" s="155" t="str">
        <f t="shared" si="18"/>
        <v/>
      </c>
      <c r="V483" s="155" t="str">
        <f t="shared" si="19"/>
        <v/>
      </c>
      <c r="W483" s="156" t="str">
        <f t="shared" si="20"/>
        <v/>
      </c>
      <c r="X483" s="155"/>
      <c r="Y483" s="155"/>
      <c r="Z483" s="155"/>
      <c r="AA483" s="155"/>
      <c r="AB483" s="156"/>
      <c r="AC483" s="155"/>
      <c r="AD483" s="155"/>
      <c r="AE483" s="155"/>
      <c r="AF483" s="155"/>
      <c r="AG483" s="156"/>
      <c r="AH483" s="155"/>
      <c r="AI483" s="155"/>
    </row>
    <row r="484" spans="1:35" x14ac:dyDescent="0.2">
      <c r="A484" s="147"/>
      <c r="B484" s="148"/>
      <c r="C484" s="149"/>
      <c r="D484" s="150"/>
      <c r="E484" s="151"/>
      <c r="F484" s="150"/>
      <c r="G484" s="152"/>
      <c r="H484" s="150"/>
      <c r="I484" s="150"/>
      <c r="J484" s="152"/>
      <c r="K484" s="151"/>
      <c r="L484" s="151"/>
      <c r="M484" s="151"/>
      <c r="N484" s="151"/>
      <c r="O484" s="152"/>
      <c r="P484" s="152"/>
      <c r="Q484" s="153"/>
      <c r="R484" s="153"/>
      <c r="S484" s="154"/>
      <c r="U484" s="155" t="str">
        <f t="shared" si="18"/>
        <v/>
      </c>
      <c r="V484" s="155" t="str">
        <f t="shared" si="19"/>
        <v/>
      </c>
      <c r="W484" s="156" t="str">
        <f t="shared" si="20"/>
        <v/>
      </c>
      <c r="X484" s="155"/>
      <c r="Y484" s="155"/>
      <c r="Z484" s="155"/>
      <c r="AA484" s="155"/>
      <c r="AB484" s="156"/>
      <c r="AC484" s="155"/>
      <c r="AD484" s="155"/>
      <c r="AE484" s="155"/>
      <c r="AF484" s="155"/>
      <c r="AG484" s="156"/>
      <c r="AH484" s="155"/>
      <c r="AI484" s="155"/>
    </row>
    <row r="485" spans="1:35" x14ac:dyDescent="0.2">
      <c r="A485" s="147"/>
      <c r="B485" s="148"/>
      <c r="C485" s="149"/>
      <c r="D485" s="150"/>
      <c r="E485" s="151"/>
      <c r="F485" s="150"/>
      <c r="G485" s="152"/>
      <c r="H485" s="150"/>
      <c r="I485" s="150"/>
      <c r="J485" s="152"/>
      <c r="K485" s="151"/>
      <c r="L485" s="151"/>
      <c r="M485" s="151"/>
      <c r="N485" s="151"/>
      <c r="O485" s="152"/>
      <c r="P485" s="152"/>
      <c r="Q485" s="153"/>
      <c r="R485" s="153"/>
      <c r="S485" s="154"/>
      <c r="U485" s="155" t="str">
        <f t="shared" si="18"/>
        <v/>
      </c>
      <c r="V485" s="155" t="str">
        <f t="shared" si="19"/>
        <v/>
      </c>
      <c r="W485" s="156" t="str">
        <f t="shared" si="20"/>
        <v/>
      </c>
      <c r="X485" s="155"/>
      <c r="Y485" s="155"/>
      <c r="Z485" s="155"/>
      <c r="AA485" s="155"/>
      <c r="AB485" s="156"/>
      <c r="AC485" s="155"/>
      <c r="AD485" s="155"/>
      <c r="AE485" s="155"/>
      <c r="AF485" s="155"/>
      <c r="AG485" s="156"/>
      <c r="AH485" s="155"/>
      <c r="AI485" s="155"/>
    </row>
    <row r="486" spans="1:35" x14ac:dyDescent="0.2">
      <c r="A486" s="147"/>
      <c r="B486" s="148"/>
      <c r="C486" s="149"/>
      <c r="D486" s="150"/>
      <c r="E486" s="151"/>
      <c r="F486" s="150"/>
      <c r="G486" s="152"/>
      <c r="H486" s="150"/>
      <c r="I486" s="150"/>
      <c r="J486" s="152"/>
      <c r="K486" s="151"/>
      <c r="L486" s="151"/>
      <c r="M486" s="151"/>
      <c r="N486" s="151"/>
      <c r="O486" s="152"/>
      <c r="P486" s="152"/>
      <c r="Q486" s="153"/>
      <c r="R486" s="153"/>
      <c r="S486" s="154"/>
      <c r="U486" s="155" t="str">
        <f t="shared" si="18"/>
        <v/>
      </c>
      <c r="V486" s="155" t="str">
        <f t="shared" si="19"/>
        <v/>
      </c>
      <c r="W486" s="156" t="str">
        <f t="shared" si="20"/>
        <v/>
      </c>
      <c r="X486" s="155"/>
      <c r="Y486" s="155"/>
      <c r="Z486" s="155"/>
      <c r="AA486" s="155"/>
      <c r="AB486" s="156"/>
      <c r="AC486" s="155"/>
      <c r="AD486" s="155"/>
      <c r="AE486" s="155"/>
      <c r="AF486" s="155"/>
      <c r="AG486" s="156"/>
      <c r="AH486" s="155"/>
      <c r="AI486" s="155"/>
    </row>
    <row r="487" spans="1:35" x14ac:dyDescent="0.2">
      <c r="A487" s="147"/>
      <c r="B487" s="148"/>
      <c r="C487" s="149"/>
      <c r="D487" s="150"/>
      <c r="E487" s="151"/>
      <c r="F487" s="150"/>
      <c r="G487" s="152"/>
      <c r="H487" s="150"/>
      <c r="I487" s="150"/>
      <c r="J487" s="152"/>
      <c r="K487" s="151"/>
      <c r="L487" s="151"/>
      <c r="M487" s="151"/>
      <c r="N487" s="151"/>
      <c r="O487" s="152"/>
      <c r="P487" s="152"/>
      <c r="Q487" s="153"/>
      <c r="R487" s="153"/>
      <c r="S487" s="154"/>
      <c r="U487" s="155" t="str">
        <f t="shared" si="18"/>
        <v/>
      </c>
      <c r="V487" s="155" t="str">
        <f t="shared" si="19"/>
        <v/>
      </c>
      <c r="W487" s="156" t="str">
        <f t="shared" si="20"/>
        <v/>
      </c>
      <c r="X487" s="155"/>
      <c r="Y487" s="155"/>
      <c r="Z487" s="155"/>
      <c r="AA487" s="155"/>
      <c r="AB487" s="156"/>
      <c r="AC487" s="155"/>
      <c r="AD487" s="155"/>
      <c r="AE487" s="155"/>
      <c r="AF487" s="155"/>
      <c r="AG487" s="156"/>
      <c r="AH487" s="155"/>
      <c r="AI487" s="155"/>
    </row>
    <row r="488" spans="1:35" x14ac:dyDescent="0.2">
      <c r="A488" s="147"/>
      <c r="B488" s="148"/>
      <c r="C488" s="149"/>
      <c r="D488" s="150"/>
      <c r="E488" s="151"/>
      <c r="F488" s="150"/>
      <c r="G488" s="152"/>
      <c r="H488" s="150"/>
      <c r="I488" s="150"/>
      <c r="J488" s="152"/>
      <c r="K488" s="151"/>
      <c r="L488" s="151"/>
      <c r="M488" s="151"/>
      <c r="N488" s="151"/>
      <c r="O488" s="152"/>
      <c r="P488" s="152"/>
      <c r="Q488" s="153"/>
      <c r="R488" s="153"/>
      <c r="S488" s="154"/>
      <c r="U488" s="155" t="str">
        <f t="shared" si="18"/>
        <v/>
      </c>
      <c r="V488" s="155" t="str">
        <f t="shared" si="19"/>
        <v/>
      </c>
      <c r="W488" s="156" t="str">
        <f t="shared" si="20"/>
        <v/>
      </c>
      <c r="X488" s="155"/>
      <c r="Y488" s="155"/>
      <c r="Z488" s="155"/>
      <c r="AA488" s="155"/>
      <c r="AB488" s="156"/>
      <c r="AC488" s="155"/>
      <c r="AD488" s="155"/>
      <c r="AE488" s="155"/>
      <c r="AF488" s="155"/>
      <c r="AG488" s="156"/>
      <c r="AH488" s="155"/>
      <c r="AI488" s="155"/>
    </row>
    <row r="489" spans="1:35" x14ac:dyDescent="0.2">
      <c r="A489" s="147"/>
      <c r="B489" s="148"/>
      <c r="C489" s="149"/>
      <c r="D489" s="150"/>
      <c r="E489" s="151"/>
      <c r="F489" s="150"/>
      <c r="G489" s="152"/>
      <c r="H489" s="150"/>
      <c r="I489" s="150"/>
      <c r="J489" s="152"/>
      <c r="K489" s="151"/>
      <c r="L489" s="151"/>
      <c r="M489" s="151"/>
      <c r="N489" s="151"/>
      <c r="O489" s="152"/>
      <c r="P489" s="152"/>
      <c r="Q489" s="153"/>
      <c r="R489" s="153"/>
      <c r="S489" s="154"/>
      <c r="U489" s="155" t="str">
        <f t="shared" si="18"/>
        <v/>
      </c>
      <c r="V489" s="155" t="str">
        <f t="shared" si="19"/>
        <v/>
      </c>
      <c r="W489" s="156" t="str">
        <f t="shared" si="20"/>
        <v/>
      </c>
      <c r="X489" s="155"/>
      <c r="Y489" s="155"/>
      <c r="Z489" s="155"/>
      <c r="AA489" s="155"/>
      <c r="AB489" s="156"/>
      <c r="AC489" s="155"/>
      <c r="AD489" s="155"/>
      <c r="AE489" s="155"/>
      <c r="AF489" s="155"/>
      <c r="AG489" s="156"/>
      <c r="AH489" s="155"/>
      <c r="AI489" s="155"/>
    </row>
    <row r="490" spans="1:35" x14ac:dyDescent="0.2">
      <c r="A490" s="147"/>
      <c r="B490" s="148"/>
      <c r="C490" s="149"/>
      <c r="D490" s="150"/>
      <c r="E490" s="151"/>
      <c r="F490" s="150"/>
      <c r="G490" s="152"/>
      <c r="H490" s="150"/>
      <c r="I490" s="150"/>
      <c r="J490" s="152"/>
      <c r="K490" s="151"/>
      <c r="L490" s="151"/>
      <c r="M490" s="151"/>
      <c r="N490" s="151"/>
      <c r="O490" s="152"/>
      <c r="P490" s="152"/>
      <c r="Q490" s="153"/>
      <c r="R490" s="153"/>
      <c r="S490" s="154"/>
      <c r="U490" s="155" t="str">
        <f t="shared" si="18"/>
        <v/>
      </c>
      <c r="V490" s="155" t="str">
        <f t="shared" si="19"/>
        <v/>
      </c>
      <c r="W490" s="156" t="str">
        <f t="shared" si="20"/>
        <v/>
      </c>
      <c r="X490" s="155"/>
      <c r="Y490" s="155"/>
      <c r="Z490" s="155"/>
      <c r="AA490" s="155"/>
      <c r="AB490" s="156"/>
      <c r="AC490" s="155"/>
      <c r="AD490" s="155"/>
      <c r="AE490" s="155"/>
      <c r="AF490" s="155"/>
      <c r="AG490" s="156"/>
      <c r="AH490" s="155"/>
      <c r="AI490" s="155"/>
    </row>
    <row r="491" spans="1:35" x14ac:dyDescent="0.2">
      <c r="A491" s="147"/>
      <c r="B491" s="148"/>
      <c r="C491" s="149"/>
      <c r="D491" s="150"/>
      <c r="E491" s="151"/>
      <c r="F491" s="150"/>
      <c r="G491" s="152"/>
      <c r="H491" s="150"/>
      <c r="I491" s="150"/>
      <c r="J491" s="152"/>
      <c r="K491" s="151"/>
      <c r="L491" s="151"/>
      <c r="M491" s="151"/>
      <c r="N491" s="151"/>
      <c r="O491" s="152"/>
      <c r="P491" s="152"/>
      <c r="Q491" s="153"/>
      <c r="R491" s="153"/>
      <c r="S491" s="154"/>
      <c r="U491" s="155" t="str">
        <f t="shared" si="18"/>
        <v/>
      </c>
      <c r="V491" s="155" t="str">
        <f t="shared" si="19"/>
        <v/>
      </c>
      <c r="W491" s="156" t="str">
        <f t="shared" si="20"/>
        <v/>
      </c>
      <c r="X491" s="155"/>
      <c r="Y491" s="155"/>
      <c r="Z491" s="155"/>
      <c r="AA491" s="155"/>
      <c r="AB491" s="156"/>
      <c r="AC491" s="155"/>
      <c r="AD491" s="155"/>
      <c r="AE491" s="155"/>
      <c r="AF491" s="155"/>
      <c r="AG491" s="156"/>
      <c r="AH491" s="155"/>
      <c r="AI491" s="155"/>
    </row>
    <row r="492" spans="1:35" x14ac:dyDescent="0.2">
      <c r="A492" s="147"/>
      <c r="B492" s="148"/>
      <c r="C492" s="149"/>
      <c r="D492" s="150"/>
      <c r="E492" s="151"/>
      <c r="F492" s="150"/>
      <c r="G492" s="152"/>
      <c r="H492" s="150"/>
      <c r="I492" s="150"/>
      <c r="J492" s="152"/>
      <c r="K492" s="151"/>
      <c r="L492" s="151"/>
      <c r="M492" s="151"/>
      <c r="N492" s="151"/>
      <c r="O492" s="152"/>
      <c r="P492" s="152"/>
      <c r="Q492" s="153"/>
      <c r="R492" s="153"/>
      <c r="S492" s="154"/>
      <c r="U492" s="155" t="str">
        <f t="shared" si="18"/>
        <v/>
      </c>
      <c r="V492" s="155" t="str">
        <f t="shared" si="19"/>
        <v/>
      </c>
      <c r="W492" s="156" t="str">
        <f t="shared" si="20"/>
        <v/>
      </c>
      <c r="X492" s="155"/>
      <c r="Y492" s="155"/>
      <c r="Z492" s="155"/>
      <c r="AA492" s="155"/>
      <c r="AB492" s="156"/>
      <c r="AC492" s="155"/>
      <c r="AD492" s="155"/>
      <c r="AE492" s="155"/>
      <c r="AF492" s="155"/>
      <c r="AG492" s="156"/>
      <c r="AH492" s="155"/>
      <c r="AI492" s="155"/>
    </row>
    <row r="493" spans="1:35" x14ac:dyDescent="0.2">
      <c r="A493" s="147"/>
      <c r="B493" s="148"/>
      <c r="C493" s="149"/>
      <c r="D493" s="150"/>
      <c r="E493" s="151"/>
      <c r="F493" s="150"/>
      <c r="G493" s="152"/>
      <c r="H493" s="150"/>
      <c r="I493" s="150"/>
      <c r="J493" s="152"/>
      <c r="K493" s="151"/>
      <c r="L493" s="151"/>
      <c r="M493" s="151"/>
      <c r="N493" s="151"/>
      <c r="O493" s="152"/>
      <c r="P493" s="152"/>
      <c r="Q493" s="153"/>
      <c r="R493" s="153"/>
      <c r="S493" s="154"/>
      <c r="U493" s="155" t="str">
        <f t="shared" si="18"/>
        <v/>
      </c>
      <c r="V493" s="155" t="str">
        <f t="shared" si="19"/>
        <v/>
      </c>
      <c r="W493" s="156" t="str">
        <f t="shared" si="20"/>
        <v/>
      </c>
      <c r="X493" s="155"/>
      <c r="Y493" s="155"/>
      <c r="Z493" s="155"/>
      <c r="AA493" s="155"/>
      <c r="AB493" s="156"/>
      <c r="AC493" s="155"/>
      <c r="AD493" s="155"/>
      <c r="AE493" s="155"/>
      <c r="AF493" s="155"/>
      <c r="AG493" s="156"/>
      <c r="AH493" s="155"/>
      <c r="AI493" s="155"/>
    </row>
    <row r="494" spans="1:35" x14ac:dyDescent="0.2">
      <c r="A494" s="147"/>
      <c r="B494" s="148"/>
      <c r="C494" s="149"/>
      <c r="D494" s="150"/>
      <c r="E494" s="151"/>
      <c r="F494" s="150"/>
      <c r="G494" s="152"/>
      <c r="H494" s="150"/>
      <c r="I494" s="150"/>
      <c r="J494" s="152"/>
      <c r="K494" s="151"/>
      <c r="L494" s="151"/>
      <c r="M494" s="151"/>
      <c r="N494" s="151"/>
      <c r="O494" s="152"/>
      <c r="P494" s="152"/>
      <c r="Q494" s="153"/>
      <c r="R494" s="153"/>
      <c r="S494" s="154"/>
      <c r="U494" s="155" t="str">
        <f t="shared" si="18"/>
        <v/>
      </c>
      <c r="V494" s="155" t="str">
        <f t="shared" si="19"/>
        <v/>
      </c>
      <c r="W494" s="156" t="str">
        <f t="shared" si="20"/>
        <v/>
      </c>
      <c r="X494" s="155"/>
      <c r="Y494" s="155"/>
      <c r="Z494" s="155"/>
      <c r="AA494" s="155"/>
      <c r="AB494" s="156"/>
      <c r="AC494" s="155"/>
      <c r="AD494" s="155"/>
      <c r="AE494" s="155"/>
      <c r="AF494" s="155"/>
      <c r="AG494" s="156"/>
      <c r="AH494" s="155"/>
      <c r="AI494" s="155"/>
    </row>
    <row r="495" spans="1:35" x14ac:dyDescent="0.2">
      <c r="A495" s="147"/>
      <c r="B495" s="148"/>
      <c r="C495" s="149"/>
      <c r="D495" s="150"/>
      <c r="E495" s="151"/>
      <c r="F495" s="150"/>
      <c r="G495" s="152"/>
      <c r="H495" s="150"/>
      <c r="I495" s="150"/>
      <c r="J495" s="152"/>
      <c r="K495" s="151"/>
      <c r="L495" s="151"/>
      <c r="M495" s="151"/>
      <c r="N495" s="151"/>
      <c r="O495" s="152"/>
      <c r="P495" s="152"/>
      <c r="Q495" s="153"/>
      <c r="R495" s="153"/>
      <c r="S495" s="154"/>
      <c r="U495" s="155" t="str">
        <f t="shared" si="18"/>
        <v/>
      </c>
      <c r="V495" s="155" t="str">
        <f t="shared" si="19"/>
        <v/>
      </c>
      <c r="W495" s="156" t="str">
        <f t="shared" si="20"/>
        <v/>
      </c>
      <c r="X495" s="155"/>
      <c r="Y495" s="155"/>
      <c r="Z495" s="155"/>
      <c r="AA495" s="155"/>
      <c r="AB495" s="156"/>
      <c r="AC495" s="155"/>
      <c r="AD495" s="155"/>
      <c r="AE495" s="155"/>
      <c r="AF495" s="155"/>
      <c r="AG495" s="156"/>
      <c r="AH495" s="155"/>
      <c r="AI495" s="155"/>
    </row>
    <row r="496" spans="1:35" x14ac:dyDescent="0.2">
      <c r="A496" s="147"/>
      <c r="B496" s="148"/>
      <c r="C496" s="149"/>
      <c r="D496" s="150"/>
      <c r="E496" s="151"/>
      <c r="F496" s="150"/>
      <c r="G496" s="152"/>
      <c r="H496" s="150"/>
      <c r="I496" s="150"/>
      <c r="J496" s="152"/>
      <c r="K496" s="151"/>
      <c r="L496" s="151"/>
      <c r="M496" s="151"/>
      <c r="N496" s="151"/>
      <c r="O496" s="152"/>
      <c r="P496" s="152"/>
      <c r="Q496" s="153"/>
      <c r="R496" s="153"/>
      <c r="S496" s="154"/>
      <c r="U496" s="155" t="str">
        <f t="shared" si="18"/>
        <v/>
      </c>
      <c r="V496" s="155" t="str">
        <f t="shared" si="19"/>
        <v/>
      </c>
      <c r="W496" s="156" t="str">
        <f t="shared" si="20"/>
        <v/>
      </c>
      <c r="X496" s="155"/>
      <c r="Y496" s="155"/>
      <c r="Z496" s="155"/>
      <c r="AA496" s="155"/>
      <c r="AB496" s="156"/>
      <c r="AC496" s="155"/>
      <c r="AD496" s="155"/>
      <c r="AE496" s="155"/>
      <c r="AF496" s="155"/>
      <c r="AG496" s="156"/>
      <c r="AH496" s="155"/>
      <c r="AI496" s="155"/>
    </row>
    <row r="497" spans="1:35" x14ac:dyDescent="0.2">
      <c r="A497" s="147"/>
      <c r="B497" s="148"/>
      <c r="C497" s="149"/>
      <c r="D497" s="150"/>
      <c r="E497" s="151"/>
      <c r="F497" s="150"/>
      <c r="G497" s="152"/>
      <c r="H497" s="150"/>
      <c r="I497" s="150"/>
      <c r="J497" s="152"/>
      <c r="K497" s="151"/>
      <c r="L497" s="151"/>
      <c r="M497" s="151"/>
      <c r="N497" s="151"/>
      <c r="O497" s="152"/>
      <c r="P497" s="152"/>
      <c r="Q497" s="153"/>
      <c r="R497" s="153"/>
      <c r="S497" s="154"/>
      <c r="U497" s="155" t="str">
        <f t="shared" si="18"/>
        <v/>
      </c>
      <c r="V497" s="155" t="str">
        <f t="shared" si="19"/>
        <v/>
      </c>
      <c r="W497" s="156" t="str">
        <f t="shared" si="20"/>
        <v/>
      </c>
      <c r="X497" s="155"/>
      <c r="Y497" s="155"/>
      <c r="Z497" s="155"/>
      <c r="AA497" s="155"/>
      <c r="AB497" s="156"/>
      <c r="AC497" s="155"/>
      <c r="AD497" s="155"/>
      <c r="AE497" s="155"/>
      <c r="AF497" s="155"/>
      <c r="AG497" s="156"/>
      <c r="AH497" s="155"/>
      <c r="AI497" s="155"/>
    </row>
    <row r="498" spans="1:35" x14ac:dyDescent="0.2">
      <c r="A498" s="147"/>
      <c r="B498" s="148"/>
      <c r="C498" s="149"/>
      <c r="D498" s="150"/>
      <c r="E498" s="151"/>
      <c r="F498" s="150"/>
      <c r="G498" s="152"/>
      <c r="H498" s="150"/>
      <c r="I498" s="150"/>
      <c r="J498" s="152"/>
      <c r="K498" s="151"/>
      <c r="L498" s="151"/>
      <c r="M498" s="151"/>
      <c r="N498" s="151"/>
      <c r="O498" s="152"/>
      <c r="P498" s="152"/>
      <c r="Q498" s="153"/>
      <c r="R498" s="153"/>
      <c r="S498" s="154"/>
      <c r="U498" s="155" t="str">
        <f t="shared" si="18"/>
        <v/>
      </c>
      <c r="V498" s="155" t="str">
        <f t="shared" si="19"/>
        <v/>
      </c>
      <c r="W498" s="156" t="str">
        <f t="shared" si="20"/>
        <v/>
      </c>
      <c r="X498" s="155"/>
      <c r="Y498" s="155"/>
      <c r="Z498" s="155"/>
      <c r="AA498" s="155"/>
      <c r="AB498" s="156"/>
      <c r="AC498" s="155"/>
      <c r="AD498" s="155"/>
      <c r="AE498" s="155"/>
      <c r="AF498" s="155"/>
      <c r="AG498" s="156"/>
      <c r="AH498" s="155"/>
      <c r="AI498" s="155"/>
    </row>
    <row r="499" spans="1:35" x14ac:dyDescent="0.2">
      <c r="A499" s="147"/>
      <c r="B499" s="148"/>
      <c r="C499" s="149"/>
      <c r="D499" s="150"/>
      <c r="E499" s="151"/>
      <c r="F499" s="150"/>
      <c r="G499" s="152"/>
      <c r="H499" s="150"/>
      <c r="I499" s="150"/>
      <c r="J499" s="152"/>
      <c r="K499" s="151"/>
      <c r="L499" s="151"/>
      <c r="M499" s="151"/>
      <c r="N499" s="151"/>
      <c r="O499" s="152"/>
      <c r="P499" s="152"/>
      <c r="Q499" s="153"/>
      <c r="R499" s="153"/>
      <c r="S499" s="154"/>
      <c r="U499" s="155" t="str">
        <f t="shared" si="18"/>
        <v/>
      </c>
      <c r="V499" s="155" t="str">
        <f t="shared" si="19"/>
        <v/>
      </c>
      <c r="W499" s="156" t="str">
        <f t="shared" si="20"/>
        <v/>
      </c>
      <c r="X499" s="155"/>
      <c r="Y499" s="155"/>
      <c r="Z499" s="155"/>
      <c r="AA499" s="155"/>
      <c r="AB499" s="156"/>
      <c r="AC499" s="155"/>
      <c r="AD499" s="155"/>
      <c r="AE499" s="155"/>
      <c r="AF499" s="155"/>
      <c r="AG499" s="156"/>
      <c r="AH499" s="155"/>
      <c r="AI499" s="155"/>
    </row>
    <row r="500" spans="1:35" x14ac:dyDescent="0.2">
      <c r="A500" s="147"/>
      <c r="B500" s="148"/>
      <c r="C500" s="149"/>
      <c r="D500" s="150"/>
      <c r="E500" s="151"/>
      <c r="F500" s="150"/>
      <c r="G500" s="152"/>
      <c r="H500" s="150"/>
      <c r="I500" s="150"/>
      <c r="J500" s="152"/>
      <c r="K500" s="151"/>
      <c r="L500" s="151"/>
      <c r="M500" s="151"/>
      <c r="N500" s="151"/>
      <c r="O500" s="152"/>
      <c r="P500" s="152"/>
      <c r="Q500" s="153"/>
      <c r="R500" s="153"/>
      <c r="S500" s="154"/>
      <c r="U500" s="155" t="str">
        <f t="shared" si="18"/>
        <v/>
      </c>
      <c r="V500" s="155" t="str">
        <f t="shared" si="19"/>
        <v/>
      </c>
      <c r="W500" s="156" t="str">
        <f t="shared" si="20"/>
        <v/>
      </c>
      <c r="X500" s="155"/>
      <c r="Y500" s="155"/>
      <c r="Z500" s="155"/>
      <c r="AA500" s="155"/>
      <c r="AB500" s="156"/>
      <c r="AC500" s="155"/>
      <c r="AD500" s="155"/>
      <c r="AE500" s="155"/>
      <c r="AF500" s="155"/>
      <c r="AG500" s="156"/>
      <c r="AH500" s="155"/>
      <c r="AI500" s="155"/>
    </row>
    <row r="501" spans="1:35" x14ac:dyDescent="0.2">
      <c r="A501" s="147"/>
      <c r="B501" s="148"/>
      <c r="C501" s="149"/>
      <c r="D501" s="150"/>
      <c r="E501" s="151"/>
      <c r="F501" s="150"/>
      <c r="G501" s="152"/>
      <c r="H501" s="150"/>
      <c r="I501" s="150"/>
      <c r="J501" s="152"/>
      <c r="K501" s="151"/>
      <c r="L501" s="151"/>
      <c r="M501" s="151"/>
      <c r="N501" s="151"/>
      <c r="O501" s="152"/>
      <c r="P501" s="152"/>
      <c r="Q501" s="153"/>
      <c r="R501" s="153"/>
      <c r="S501" s="154"/>
      <c r="U501" s="155" t="str">
        <f t="shared" si="18"/>
        <v/>
      </c>
      <c r="V501" s="155" t="str">
        <f t="shared" si="19"/>
        <v/>
      </c>
      <c r="W501" s="156" t="str">
        <f t="shared" si="20"/>
        <v/>
      </c>
      <c r="X501" s="155"/>
      <c r="Y501" s="155"/>
      <c r="Z501" s="155"/>
      <c r="AA501" s="155"/>
      <c r="AB501" s="156"/>
      <c r="AC501" s="155"/>
      <c r="AD501" s="155"/>
      <c r="AE501" s="155"/>
      <c r="AF501" s="155"/>
      <c r="AG501" s="156"/>
      <c r="AH501" s="155"/>
      <c r="AI501" s="155"/>
    </row>
    <row r="502" spans="1:35" x14ac:dyDescent="0.2">
      <c r="A502" s="147"/>
      <c r="B502" s="148"/>
      <c r="C502" s="149"/>
      <c r="D502" s="150"/>
      <c r="E502" s="151"/>
      <c r="F502" s="150"/>
      <c r="G502" s="152"/>
      <c r="H502" s="150"/>
      <c r="I502" s="150"/>
      <c r="J502" s="152"/>
      <c r="K502" s="151"/>
      <c r="L502" s="151"/>
      <c r="M502" s="151"/>
      <c r="N502" s="151"/>
      <c r="O502" s="152"/>
      <c r="P502" s="152"/>
      <c r="Q502" s="153"/>
      <c r="R502" s="153"/>
      <c r="S502" s="154"/>
      <c r="U502" s="155" t="str">
        <f t="shared" si="18"/>
        <v/>
      </c>
      <c r="V502" s="155" t="str">
        <f t="shared" si="19"/>
        <v/>
      </c>
      <c r="W502" s="156" t="str">
        <f t="shared" si="20"/>
        <v/>
      </c>
      <c r="X502" s="155"/>
      <c r="Y502" s="155"/>
      <c r="Z502" s="155"/>
      <c r="AA502" s="155"/>
      <c r="AB502" s="156"/>
      <c r="AC502" s="155"/>
      <c r="AD502" s="155"/>
      <c r="AE502" s="155"/>
      <c r="AF502" s="155"/>
      <c r="AG502" s="156"/>
      <c r="AH502" s="155"/>
      <c r="AI502" s="155"/>
    </row>
    <row r="503" spans="1:35" x14ac:dyDescent="0.2">
      <c r="A503" s="147"/>
      <c r="B503" s="148"/>
      <c r="C503" s="149"/>
      <c r="D503" s="150"/>
      <c r="E503" s="151"/>
      <c r="F503" s="150"/>
      <c r="G503" s="152"/>
      <c r="H503" s="150"/>
      <c r="I503" s="150"/>
      <c r="J503" s="152"/>
      <c r="K503" s="151"/>
      <c r="L503" s="151"/>
      <c r="M503" s="151"/>
      <c r="N503" s="151"/>
      <c r="O503" s="152"/>
      <c r="P503" s="152"/>
      <c r="Q503" s="153"/>
      <c r="R503" s="153"/>
      <c r="S503" s="154"/>
      <c r="U503" s="155" t="str">
        <f t="shared" si="18"/>
        <v/>
      </c>
      <c r="V503" s="155" t="str">
        <f t="shared" si="19"/>
        <v/>
      </c>
      <c r="W503" s="156" t="str">
        <f t="shared" si="20"/>
        <v/>
      </c>
      <c r="X503" s="155"/>
      <c r="Y503" s="155"/>
      <c r="Z503" s="155"/>
      <c r="AA503" s="155"/>
      <c r="AB503" s="156"/>
      <c r="AC503" s="155"/>
      <c r="AD503" s="155"/>
      <c r="AE503" s="155"/>
      <c r="AF503" s="155"/>
      <c r="AG503" s="156"/>
      <c r="AH503" s="155"/>
      <c r="AI503" s="155"/>
    </row>
    <row r="504" spans="1:35" x14ac:dyDescent="0.2">
      <c r="A504" s="147"/>
      <c r="B504" s="148"/>
      <c r="C504" s="149"/>
      <c r="D504" s="150"/>
      <c r="E504" s="151"/>
      <c r="F504" s="150"/>
      <c r="G504" s="152"/>
      <c r="H504" s="150"/>
      <c r="I504" s="150"/>
      <c r="J504" s="152"/>
      <c r="K504" s="151"/>
      <c r="L504" s="151"/>
      <c r="M504" s="151"/>
      <c r="N504" s="151"/>
      <c r="O504" s="152"/>
      <c r="P504" s="152"/>
      <c r="Q504" s="153"/>
      <c r="R504" s="153"/>
      <c r="S504" s="154"/>
      <c r="U504" s="155" t="str">
        <f t="shared" ref="U504:U567" si="21">IF(K504, K504,"")</f>
        <v/>
      </c>
      <c r="V504" s="155" t="str">
        <f t="shared" ref="V504:V567" si="22">IF(M504, M504,"")</f>
        <v/>
      </c>
      <c r="W504" s="156" t="str">
        <f t="shared" ref="W504:W567" si="23">IF(O504, O504,"")</f>
        <v/>
      </c>
      <c r="X504" s="155"/>
      <c r="Y504" s="155"/>
      <c r="Z504" s="155"/>
      <c r="AA504" s="155"/>
      <c r="AB504" s="156"/>
      <c r="AC504" s="155"/>
      <c r="AD504" s="155"/>
      <c r="AE504" s="155"/>
      <c r="AF504" s="155"/>
      <c r="AG504" s="156"/>
      <c r="AH504" s="155"/>
      <c r="AI504" s="155"/>
    </row>
    <row r="505" spans="1:35" x14ac:dyDescent="0.2">
      <c r="A505" s="147"/>
      <c r="B505" s="148"/>
      <c r="C505" s="149"/>
      <c r="D505" s="150"/>
      <c r="E505" s="151"/>
      <c r="F505" s="150"/>
      <c r="G505" s="152"/>
      <c r="H505" s="150"/>
      <c r="I505" s="150"/>
      <c r="J505" s="152"/>
      <c r="K505" s="151"/>
      <c r="L505" s="151"/>
      <c r="M505" s="151"/>
      <c r="N505" s="151"/>
      <c r="O505" s="152"/>
      <c r="P505" s="152"/>
      <c r="Q505" s="153"/>
      <c r="R505" s="153"/>
      <c r="S505" s="154"/>
      <c r="U505" s="155" t="str">
        <f t="shared" si="21"/>
        <v/>
      </c>
      <c r="V505" s="155" t="str">
        <f t="shared" si="22"/>
        <v/>
      </c>
      <c r="W505" s="156" t="str">
        <f t="shared" si="23"/>
        <v/>
      </c>
      <c r="X505" s="155"/>
      <c r="Y505" s="155"/>
      <c r="Z505" s="155"/>
      <c r="AA505" s="155"/>
      <c r="AB505" s="156"/>
      <c r="AC505" s="155"/>
      <c r="AD505" s="155"/>
      <c r="AE505" s="155"/>
      <c r="AF505" s="155"/>
      <c r="AG505" s="156"/>
      <c r="AH505" s="155"/>
      <c r="AI505" s="155"/>
    </row>
    <row r="506" spans="1:35" x14ac:dyDescent="0.2">
      <c r="A506" s="147"/>
      <c r="B506" s="148"/>
      <c r="C506" s="149"/>
      <c r="D506" s="150"/>
      <c r="E506" s="151"/>
      <c r="F506" s="150"/>
      <c r="G506" s="152"/>
      <c r="H506" s="150"/>
      <c r="I506" s="150"/>
      <c r="J506" s="152"/>
      <c r="K506" s="151"/>
      <c r="L506" s="151"/>
      <c r="M506" s="151"/>
      <c r="N506" s="151"/>
      <c r="O506" s="152"/>
      <c r="P506" s="152"/>
      <c r="Q506" s="153"/>
      <c r="R506" s="153"/>
      <c r="S506" s="154"/>
      <c r="U506" s="155" t="str">
        <f t="shared" si="21"/>
        <v/>
      </c>
      <c r="V506" s="155" t="str">
        <f t="shared" si="22"/>
        <v/>
      </c>
      <c r="W506" s="156" t="str">
        <f t="shared" si="23"/>
        <v/>
      </c>
      <c r="X506" s="155"/>
      <c r="Y506" s="155"/>
      <c r="Z506" s="155"/>
      <c r="AA506" s="155"/>
      <c r="AB506" s="156"/>
      <c r="AC506" s="155"/>
      <c r="AD506" s="155"/>
      <c r="AE506" s="155"/>
      <c r="AF506" s="155"/>
      <c r="AG506" s="156"/>
      <c r="AH506" s="155"/>
      <c r="AI506" s="155"/>
    </row>
    <row r="507" spans="1:35" x14ac:dyDescent="0.2">
      <c r="A507" s="147"/>
      <c r="B507" s="148"/>
      <c r="C507" s="149"/>
      <c r="D507" s="150"/>
      <c r="E507" s="151"/>
      <c r="F507" s="150"/>
      <c r="G507" s="152"/>
      <c r="H507" s="150"/>
      <c r="I507" s="150"/>
      <c r="J507" s="152"/>
      <c r="K507" s="151"/>
      <c r="L507" s="151"/>
      <c r="M507" s="151"/>
      <c r="N507" s="151"/>
      <c r="O507" s="152"/>
      <c r="P507" s="152"/>
      <c r="Q507" s="153"/>
      <c r="R507" s="153"/>
      <c r="S507" s="154"/>
      <c r="U507" s="155" t="str">
        <f t="shared" si="21"/>
        <v/>
      </c>
      <c r="V507" s="155" t="str">
        <f t="shared" si="22"/>
        <v/>
      </c>
      <c r="W507" s="156" t="str">
        <f t="shared" si="23"/>
        <v/>
      </c>
      <c r="X507" s="155"/>
      <c r="Y507" s="155"/>
      <c r="Z507" s="155"/>
      <c r="AA507" s="155"/>
      <c r="AB507" s="156"/>
      <c r="AC507" s="155"/>
      <c r="AD507" s="155"/>
      <c r="AE507" s="155"/>
      <c r="AF507" s="155"/>
      <c r="AG507" s="156"/>
      <c r="AH507" s="155"/>
      <c r="AI507" s="155"/>
    </row>
    <row r="508" spans="1:35" x14ac:dyDescent="0.2">
      <c r="A508" s="147"/>
      <c r="B508" s="148"/>
      <c r="C508" s="149"/>
      <c r="D508" s="150"/>
      <c r="E508" s="151"/>
      <c r="F508" s="150"/>
      <c r="G508" s="152"/>
      <c r="H508" s="150"/>
      <c r="I508" s="150"/>
      <c r="J508" s="152"/>
      <c r="K508" s="151"/>
      <c r="L508" s="151"/>
      <c r="M508" s="151"/>
      <c r="N508" s="151"/>
      <c r="O508" s="152"/>
      <c r="P508" s="152"/>
      <c r="Q508" s="153"/>
      <c r="R508" s="153"/>
      <c r="S508" s="154"/>
      <c r="U508" s="155" t="str">
        <f t="shared" si="21"/>
        <v/>
      </c>
      <c r="V508" s="155" t="str">
        <f t="shared" si="22"/>
        <v/>
      </c>
      <c r="W508" s="156" t="str">
        <f t="shared" si="23"/>
        <v/>
      </c>
      <c r="X508" s="155"/>
      <c r="Y508" s="155"/>
      <c r="Z508" s="155"/>
      <c r="AA508" s="155"/>
      <c r="AB508" s="156"/>
      <c r="AC508" s="155"/>
      <c r="AD508" s="155"/>
      <c r="AE508" s="155"/>
      <c r="AF508" s="155"/>
      <c r="AG508" s="156"/>
      <c r="AH508" s="155"/>
      <c r="AI508" s="155"/>
    </row>
    <row r="509" spans="1:35" x14ac:dyDescent="0.2">
      <c r="A509" s="147"/>
      <c r="B509" s="148"/>
      <c r="C509" s="149"/>
      <c r="D509" s="150"/>
      <c r="E509" s="151"/>
      <c r="F509" s="150"/>
      <c r="G509" s="152"/>
      <c r="H509" s="150"/>
      <c r="I509" s="150"/>
      <c r="J509" s="152"/>
      <c r="K509" s="151"/>
      <c r="L509" s="151"/>
      <c r="M509" s="151"/>
      <c r="N509" s="151"/>
      <c r="O509" s="152"/>
      <c r="P509" s="152"/>
      <c r="Q509" s="153"/>
      <c r="R509" s="153"/>
      <c r="S509" s="154"/>
      <c r="U509" s="155" t="str">
        <f t="shared" si="21"/>
        <v/>
      </c>
      <c r="V509" s="155" t="str">
        <f t="shared" si="22"/>
        <v/>
      </c>
      <c r="W509" s="156" t="str">
        <f t="shared" si="23"/>
        <v/>
      </c>
      <c r="X509" s="155"/>
      <c r="Y509" s="155"/>
      <c r="Z509" s="155"/>
      <c r="AA509" s="155"/>
      <c r="AB509" s="156"/>
      <c r="AC509" s="155"/>
      <c r="AD509" s="155"/>
      <c r="AE509" s="155"/>
      <c r="AF509" s="155"/>
      <c r="AG509" s="156"/>
      <c r="AH509" s="155"/>
      <c r="AI509" s="155"/>
    </row>
    <row r="510" spans="1:35" x14ac:dyDescent="0.2">
      <c r="A510" s="147"/>
      <c r="B510" s="148"/>
      <c r="C510" s="149"/>
      <c r="D510" s="150"/>
      <c r="E510" s="151"/>
      <c r="F510" s="150"/>
      <c r="G510" s="152"/>
      <c r="H510" s="150"/>
      <c r="I510" s="150"/>
      <c r="J510" s="152"/>
      <c r="K510" s="151"/>
      <c r="L510" s="151"/>
      <c r="M510" s="151"/>
      <c r="N510" s="151"/>
      <c r="O510" s="152"/>
      <c r="P510" s="152"/>
      <c r="Q510" s="153"/>
      <c r="R510" s="153"/>
      <c r="S510" s="154"/>
      <c r="U510" s="155" t="str">
        <f t="shared" si="21"/>
        <v/>
      </c>
      <c r="V510" s="155" t="str">
        <f t="shared" si="22"/>
        <v/>
      </c>
      <c r="W510" s="156" t="str">
        <f t="shared" si="23"/>
        <v/>
      </c>
      <c r="X510" s="155"/>
      <c r="Y510" s="155"/>
      <c r="Z510" s="155"/>
      <c r="AA510" s="155"/>
      <c r="AB510" s="156"/>
      <c r="AC510" s="155"/>
      <c r="AD510" s="155"/>
      <c r="AE510" s="155"/>
      <c r="AF510" s="155"/>
      <c r="AG510" s="156"/>
      <c r="AH510" s="155"/>
      <c r="AI510" s="155"/>
    </row>
    <row r="511" spans="1:35" x14ac:dyDescent="0.2">
      <c r="A511" s="147"/>
      <c r="B511" s="148"/>
      <c r="C511" s="149"/>
      <c r="D511" s="150"/>
      <c r="E511" s="151"/>
      <c r="F511" s="150"/>
      <c r="G511" s="152"/>
      <c r="H511" s="150"/>
      <c r="I511" s="150"/>
      <c r="J511" s="152"/>
      <c r="K511" s="151"/>
      <c r="L511" s="151"/>
      <c r="M511" s="151"/>
      <c r="N511" s="151"/>
      <c r="O511" s="152"/>
      <c r="P511" s="152"/>
      <c r="Q511" s="153"/>
      <c r="R511" s="153"/>
      <c r="S511" s="154"/>
      <c r="U511" s="155" t="str">
        <f t="shared" si="21"/>
        <v/>
      </c>
      <c r="V511" s="155" t="str">
        <f t="shared" si="22"/>
        <v/>
      </c>
      <c r="W511" s="156" t="str">
        <f t="shared" si="23"/>
        <v/>
      </c>
      <c r="X511" s="155"/>
      <c r="Y511" s="155"/>
      <c r="Z511" s="155"/>
      <c r="AA511" s="155"/>
      <c r="AB511" s="156"/>
      <c r="AC511" s="155"/>
      <c r="AD511" s="155"/>
      <c r="AE511" s="155"/>
      <c r="AF511" s="155"/>
      <c r="AG511" s="156"/>
      <c r="AH511" s="155"/>
      <c r="AI511" s="155"/>
    </row>
    <row r="512" spans="1:35" x14ac:dyDescent="0.2">
      <c r="A512" s="147"/>
      <c r="B512" s="148"/>
      <c r="C512" s="149"/>
      <c r="D512" s="150"/>
      <c r="E512" s="151"/>
      <c r="F512" s="150"/>
      <c r="G512" s="152"/>
      <c r="H512" s="150"/>
      <c r="I512" s="150"/>
      <c r="J512" s="152"/>
      <c r="K512" s="151"/>
      <c r="L512" s="151"/>
      <c r="M512" s="151"/>
      <c r="N512" s="151"/>
      <c r="O512" s="152"/>
      <c r="P512" s="152"/>
      <c r="Q512" s="153"/>
      <c r="R512" s="153"/>
      <c r="S512" s="154"/>
      <c r="U512" s="155" t="str">
        <f t="shared" si="21"/>
        <v/>
      </c>
      <c r="V512" s="155" t="str">
        <f t="shared" si="22"/>
        <v/>
      </c>
      <c r="W512" s="156" t="str">
        <f t="shared" si="23"/>
        <v/>
      </c>
      <c r="X512" s="155"/>
      <c r="Y512" s="155"/>
      <c r="Z512" s="155"/>
      <c r="AA512" s="155"/>
      <c r="AB512" s="156"/>
      <c r="AC512" s="155"/>
      <c r="AD512" s="155"/>
      <c r="AE512" s="155"/>
      <c r="AF512" s="155"/>
      <c r="AG512" s="156"/>
      <c r="AH512" s="155"/>
      <c r="AI512" s="155"/>
    </row>
    <row r="513" spans="1:35" x14ac:dyDescent="0.2">
      <c r="A513" s="147"/>
      <c r="B513" s="148"/>
      <c r="C513" s="149"/>
      <c r="D513" s="150"/>
      <c r="E513" s="151"/>
      <c r="F513" s="150"/>
      <c r="G513" s="152"/>
      <c r="H513" s="150"/>
      <c r="I513" s="150"/>
      <c r="J513" s="152"/>
      <c r="K513" s="151"/>
      <c r="L513" s="151"/>
      <c r="M513" s="151"/>
      <c r="N513" s="151"/>
      <c r="O513" s="152"/>
      <c r="P513" s="152"/>
      <c r="Q513" s="153"/>
      <c r="R513" s="153"/>
      <c r="S513" s="154"/>
      <c r="U513" s="155" t="str">
        <f t="shared" si="21"/>
        <v/>
      </c>
      <c r="V513" s="155" t="str">
        <f t="shared" si="22"/>
        <v/>
      </c>
      <c r="W513" s="156" t="str">
        <f t="shared" si="23"/>
        <v/>
      </c>
      <c r="X513" s="155"/>
      <c r="Y513" s="155"/>
      <c r="Z513" s="155"/>
      <c r="AA513" s="155"/>
      <c r="AB513" s="156"/>
      <c r="AC513" s="155"/>
      <c r="AD513" s="155"/>
      <c r="AE513" s="155"/>
      <c r="AF513" s="155"/>
      <c r="AG513" s="156"/>
      <c r="AH513" s="155"/>
      <c r="AI513" s="155"/>
    </row>
    <row r="514" spans="1:35" x14ac:dyDescent="0.2">
      <c r="A514" s="147"/>
      <c r="B514" s="148"/>
      <c r="C514" s="149"/>
      <c r="D514" s="150"/>
      <c r="E514" s="151"/>
      <c r="F514" s="150"/>
      <c r="G514" s="152"/>
      <c r="H514" s="150"/>
      <c r="I514" s="150"/>
      <c r="J514" s="152"/>
      <c r="K514" s="151"/>
      <c r="L514" s="151"/>
      <c r="M514" s="151"/>
      <c r="N514" s="151"/>
      <c r="O514" s="152"/>
      <c r="P514" s="152"/>
      <c r="Q514" s="153"/>
      <c r="R514" s="153"/>
      <c r="S514" s="154"/>
      <c r="U514" s="155" t="str">
        <f t="shared" si="21"/>
        <v/>
      </c>
      <c r="V514" s="155" t="str">
        <f t="shared" si="22"/>
        <v/>
      </c>
      <c r="W514" s="156" t="str">
        <f t="shared" si="23"/>
        <v/>
      </c>
      <c r="X514" s="155"/>
      <c r="Y514" s="155"/>
      <c r="Z514" s="155"/>
      <c r="AA514" s="155"/>
      <c r="AB514" s="156"/>
      <c r="AC514" s="155"/>
      <c r="AD514" s="155"/>
      <c r="AE514" s="155"/>
      <c r="AF514" s="155"/>
      <c r="AG514" s="156"/>
      <c r="AH514" s="155"/>
      <c r="AI514" s="155"/>
    </row>
    <row r="515" spans="1:35" x14ac:dyDescent="0.2">
      <c r="A515" s="147"/>
      <c r="B515" s="148"/>
      <c r="C515" s="149"/>
      <c r="D515" s="150"/>
      <c r="E515" s="151"/>
      <c r="F515" s="150"/>
      <c r="G515" s="152"/>
      <c r="H515" s="150"/>
      <c r="I515" s="150"/>
      <c r="J515" s="152"/>
      <c r="K515" s="151"/>
      <c r="L515" s="151"/>
      <c r="M515" s="151"/>
      <c r="N515" s="151"/>
      <c r="O515" s="152"/>
      <c r="P515" s="152"/>
      <c r="Q515" s="153"/>
      <c r="R515" s="153"/>
      <c r="S515" s="154"/>
      <c r="U515" s="155" t="str">
        <f t="shared" si="21"/>
        <v/>
      </c>
      <c r="V515" s="155" t="str">
        <f t="shared" si="22"/>
        <v/>
      </c>
      <c r="W515" s="156" t="str">
        <f t="shared" si="23"/>
        <v/>
      </c>
      <c r="X515" s="155"/>
      <c r="Y515" s="155"/>
      <c r="Z515" s="155"/>
      <c r="AA515" s="155"/>
      <c r="AB515" s="156"/>
      <c r="AC515" s="155"/>
      <c r="AD515" s="155"/>
      <c r="AE515" s="155"/>
      <c r="AF515" s="155"/>
      <c r="AG515" s="156"/>
      <c r="AH515" s="155"/>
      <c r="AI515" s="155"/>
    </row>
    <row r="516" spans="1:35" x14ac:dyDescent="0.2">
      <c r="A516" s="147"/>
      <c r="B516" s="148"/>
      <c r="C516" s="149"/>
      <c r="D516" s="150"/>
      <c r="E516" s="151"/>
      <c r="F516" s="150"/>
      <c r="G516" s="152"/>
      <c r="H516" s="150"/>
      <c r="I516" s="150"/>
      <c r="J516" s="152"/>
      <c r="K516" s="151"/>
      <c r="L516" s="151"/>
      <c r="M516" s="151"/>
      <c r="N516" s="151"/>
      <c r="O516" s="152"/>
      <c r="P516" s="152"/>
      <c r="Q516" s="153"/>
      <c r="R516" s="153"/>
      <c r="S516" s="154"/>
      <c r="U516" s="155" t="str">
        <f t="shared" si="21"/>
        <v/>
      </c>
      <c r="V516" s="155" t="str">
        <f t="shared" si="22"/>
        <v/>
      </c>
      <c r="W516" s="156" t="str">
        <f t="shared" si="23"/>
        <v/>
      </c>
      <c r="X516" s="155"/>
      <c r="Y516" s="155"/>
      <c r="Z516" s="155"/>
      <c r="AA516" s="155"/>
      <c r="AB516" s="156"/>
      <c r="AC516" s="155"/>
      <c r="AD516" s="155"/>
      <c r="AE516" s="155"/>
      <c r="AF516" s="155"/>
      <c r="AG516" s="156"/>
      <c r="AH516" s="155"/>
      <c r="AI516" s="155"/>
    </row>
    <row r="517" spans="1:35" x14ac:dyDescent="0.2">
      <c r="A517" s="147"/>
      <c r="B517" s="148"/>
      <c r="C517" s="149"/>
      <c r="D517" s="150"/>
      <c r="E517" s="151"/>
      <c r="F517" s="150"/>
      <c r="G517" s="152"/>
      <c r="H517" s="150"/>
      <c r="I517" s="150"/>
      <c r="J517" s="152"/>
      <c r="K517" s="151"/>
      <c r="L517" s="151"/>
      <c r="M517" s="151"/>
      <c r="N517" s="151"/>
      <c r="O517" s="152"/>
      <c r="P517" s="152"/>
      <c r="Q517" s="153"/>
      <c r="R517" s="153"/>
      <c r="S517" s="154"/>
      <c r="U517" s="155" t="str">
        <f t="shared" si="21"/>
        <v/>
      </c>
      <c r="V517" s="155" t="str">
        <f t="shared" si="22"/>
        <v/>
      </c>
      <c r="W517" s="156" t="str">
        <f t="shared" si="23"/>
        <v/>
      </c>
      <c r="X517" s="155"/>
      <c r="Y517" s="155"/>
      <c r="Z517" s="155"/>
      <c r="AA517" s="155"/>
      <c r="AB517" s="156"/>
      <c r="AC517" s="155"/>
      <c r="AD517" s="155"/>
      <c r="AE517" s="155"/>
      <c r="AF517" s="155"/>
      <c r="AG517" s="156"/>
      <c r="AH517" s="155"/>
      <c r="AI517" s="155"/>
    </row>
    <row r="518" spans="1:35" x14ac:dyDescent="0.2">
      <c r="A518" s="147"/>
      <c r="B518" s="148"/>
      <c r="C518" s="149"/>
      <c r="D518" s="150"/>
      <c r="E518" s="151"/>
      <c r="F518" s="150"/>
      <c r="G518" s="152"/>
      <c r="H518" s="150"/>
      <c r="I518" s="150"/>
      <c r="J518" s="152"/>
      <c r="K518" s="151"/>
      <c r="L518" s="151"/>
      <c r="M518" s="151"/>
      <c r="N518" s="151"/>
      <c r="O518" s="152"/>
      <c r="P518" s="152"/>
      <c r="Q518" s="153"/>
      <c r="R518" s="153"/>
      <c r="S518" s="154"/>
      <c r="U518" s="155" t="str">
        <f t="shared" si="21"/>
        <v/>
      </c>
      <c r="V518" s="155" t="str">
        <f t="shared" si="22"/>
        <v/>
      </c>
      <c r="W518" s="156" t="str">
        <f t="shared" si="23"/>
        <v/>
      </c>
      <c r="X518" s="155"/>
      <c r="Y518" s="155"/>
      <c r="Z518" s="155"/>
      <c r="AA518" s="155"/>
      <c r="AB518" s="156"/>
      <c r="AC518" s="155"/>
      <c r="AD518" s="155"/>
      <c r="AE518" s="155"/>
      <c r="AF518" s="155"/>
      <c r="AG518" s="156"/>
      <c r="AH518" s="155"/>
      <c r="AI518" s="155"/>
    </row>
    <row r="519" spans="1:35" x14ac:dyDescent="0.2">
      <c r="A519" s="147"/>
      <c r="B519" s="148"/>
      <c r="C519" s="149"/>
      <c r="D519" s="150"/>
      <c r="E519" s="151"/>
      <c r="F519" s="150"/>
      <c r="G519" s="152"/>
      <c r="H519" s="150"/>
      <c r="I519" s="150"/>
      <c r="J519" s="152"/>
      <c r="K519" s="151"/>
      <c r="L519" s="151"/>
      <c r="M519" s="151"/>
      <c r="N519" s="151"/>
      <c r="O519" s="152"/>
      <c r="P519" s="152"/>
      <c r="Q519" s="153"/>
      <c r="R519" s="153"/>
      <c r="S519" s="154"/>
      <c r="U519" s="155" t="str">
        <f t="shared" si="21"/>
        <v/>
      </c>
      <c r="V519" s="155" t="str">
        <f t="shared" si="22"/>
        <v/>
      </c>
      <c r="W519" s="156" t="str">
        <f t="shared" si="23"/>
        <v/>
      </c>
      <c r="X519" s="155"/>
      <c r="Y519" s="155"/>
      <c r="Z519" s="155"/>
      <c r="AA519" s="155"/>
      <c r="AB519" s="156"/>
      <c r="AC519" s="155"/>
      <c r="AD519" s="155"/>
      <c r="AE519" s="155"/>
      <c r="AF519" s="155"/>
      <c r="AG519" s="156"/>
      <c r="AH519" s="155"/>
      <c r="AI519" s="155"/>
    </row>
    <row r="520" spans="1:35" x14ac:dyDescent="0.2">
      <c r="A520" s="147"/>
      <c r="B520" s="148"/>
      <c r="C520" s="149"/>
      <c r="D520" s="150"/>
      <c r="E520" s="151"/>
      <c r="F520" s="150"/>
      <c r="G520" s="152"/>
      <c r="H520" s="150"/>
      <c r="I520" s="150"/>
      <c r="J520" s="152"/>
      <c r="K520" s="151"/>
      <c r="L520" s="151"/>
      <c r="M520" s="151"/>
      <c r="N520" s="151"/>
      <c r="O520" s="152"/>
      <c r="P520" s="152"/>
      <c r="Q520" s="153"/>
      <c r="R520" s="153"/>
      <c r="S520" s="154"/>
      <c r="U520" s="155" t="str">
        <f t="shared" si="21"/>
        <v/>
      </c>
      <c r="V520" s="155" t="str">
        <f t="shared" si="22"/>
        <v/>
      </c>
      <c r="W520" s="156" t="str">
        <f t="shared" si="23"/>
        <v/>
      </c>
      <c r="X520" s="155"/>
      <c r="Y520" s="155"/>
      <c r="Z520" s="155"/>
      <c r="AA520" s="155"/>
      <c r="AB520" s="156"/>
      <c r="AC520" s="155"/>
      <c r="AD520" s="155"/>
      <c r="AE520" s="155"/>
      <c r="AF520" s="155"/>
      <c r="AG520" s="156"/>
      <c r="AH520" s="155"/>
      <c r="AI520" s="155"/>
    </row>
    <row r="521" spans="1:35" x14ac:dyDescent="0.2">
      <c r="A521" s="147"/>
      <c r="B521" s="148"/>
      <c r="C521" s="149"/>
      <c r="D521" s="150"/>
      <c r="E521" s="151"/>
      <c r="F521" s="150"/>
      <c r="G521" s="152"/>
      <c r="H521" s="150"/>
      <c r="I521" s="150"/>
      <c r="J521" s="152"/>
      <c r="K521" s="151"/>
      <c r="L521" s="151"/>
      <c r="M521" s="151"/>
      <c r="N521" s="151"/>
      <c r="O521" s="152"/>
      <c r="P521" s="152"/>
      <c r="Q521" s="153"/>
      <c r="R521" s="153"/>
      <c r="S521" s="154"/>
      <c r="U521" s="155" t="str">
        <f t="shared" si="21"/>
        <v/>
      </c>
      <c r="V521" s="155" t="str">
        <f t="shared" si="22"/>
        <v/>
      </c>
      <c r="W521" s="156" t="str">
        <f t="shared" si="23"/>
        <v/>
      </c>
      <c r="X521" s="155"/>
      <c r="Y521" s="155"/>
      <c r="Z521" s="155"/>
      <c r="AA521" s="155"/>
      <c r="AB521" s="156"/>
      <c r="AC521" s="155"/>
      <c r="AD521" s="155"/>
      <c r="AE521" s="155"/>
      <c r="AF521" s="155"/>
      <c r="AG521" s="156"/>
      <c r="AH521" s="155"/>
      <c r="AI521" s="155"/>
    </row>
    <row r="522" spans="1:35" x14ac:dyDescent="0.2">
      <c r="A522" s="147"/>
      <c r="B522" s="148"/>
      <c r="C522" s="149"/>
      <c r="D522" s="150"/>
      <c r="E522" s="151"/>
      <c r="F522" s="150"/>
      <c r="G522" s="152"/>
      <c r="H522" s="150"/>
      <c r="I522" s="150"/>
      <c r="J522" s="152"/>
      <c r="K522" s="151"/>
      <c r="L522" s="151"/>
      <c r="M522" s="151"/>
      <c r="N522" s="151"/>
      <c r="O522" s="152"/>
      <c r="P522" s="152"/>
      <c r="Q522" s="153"/>
      <c r="R522" s="153"/>
      <c r="S522" s="154"/>
      <c r="U522" s="155" t="str">
        <f t="shared" si="21"/>
        <v/>
      </c>
      <c r="V522" s="155" t="str">
        <f t="shared" si="22"/>
        <v/>
      </c>
      <c r="W522" s="156" t="str">
        <f t="shared" si="23"/>
        <v/>
      </c>
      <c r="X522" s="155"/>
      <c r="Y522" s="155"/>
      <c r="Z522" s="155"/>
      <c r="AA522" s="155"/>
      <c r="AB522" s="156"/>
      <c r="AC522" s="155"/>
      <c r="AD522" s="155"/>
      <c r="AE522" s="155"/>
      <c r="AF522" s="155"/>
      <c r="AG522" s="156"/>
      <c r="AH522" s="155"/>
      <c r="AI522" s="155"/>
    </row>
    <row r="523" spans="1:35" x14ac:dyDescent="0.2">
      <c r="A523" s="147"/>
      <c r="B523" s="148"/>
      <c r="C523" s="149"/>
      <c r="D523" s="150"/>
      <c r="E523" s="151"/>
      <c r="F523" s="150"/>
      <c r="G523" s="152"/>
      <c r="H523" s="150"/>
      <c r="I523" s="150"/>
      <c r="J523" s="152"/>
      <c r="K523" s="151"/>
      <c r="L523" s="151"/>
      <c r="M523" s="151"/>
      <c r="N523" s="151"/>
      <c r="O523" s="152"/>
      <c r="P523" s="152"/>
      <c r="Q523" s="153"/>
      <c r="R523" s="153"/>
      <c r="S523" s="154"/>
      <c r="U523" s="155" t="str">
        <f t="shared" si="21"/>
        <v/>
      </c>
      <c r="V523" s="155" t="str">
        <f t="shared" si="22"/>
        <v/>
      </c>
      <c r="W523" s="156" t="str">
        <f t="shared" si="23"/>
        <v/>
      </c>
      <c r="X523" s="155"/>
      <c r="Y523" s="155"/>
      <c r="Z523" s="155"/>
      <c r="AA523" s="155"/>
      <c r="AB523" s="156"/>
      <c r="AC523" s="155"/>
      <c r="AD523" s="155"/>
      <c r="AE523" s="155"/>
      <c r="AF523" s="155"/>
      <c r="AG523" s="156"/>
      <c r="AH523" s="155"/>
      <c r="AI523" s="155"/>
    </row>
    <row r="524" spans="1:35" x14ac:dyDescent="0.2">
      <c r="A524" s="147"/>
      <c r="B524" s="148"/>
      <c r="C524" s="149"/>
      <c r="D524" s="150"/>
      <c r="E524" s="151"/>
      <c r="F524" s="150"/>
      <c r="G524" s="152"/>
      <c r="H524" s="150"/>
      <c r="I524" s="150"/>
      <c r="J524" s="152"/>
      <c r="K524" s="151"/>
      <c r="L524" s="151"/>
      <c r="M524" s="151"/>
      <c r="N524" s="151"/>
      <c r="O524" s="152"/>
      <c r="P524" s="152"/>
      <c r="Q524" s="153"/>
      <c r="R524" s="153"/>
      <c r="S524" s="154"/>
      <c r="U524" s="155" t="str">
        <f t="shared" si="21"/>
        <v/>
      </c>
      <c r="V524" s="155" t="str">
        <f t="shared" si="22"/>
        <v/>
      </c>
      <c r="W524" s="156" t="str">
        <f t="shared" si="23"/>
        <v/>
      </c>
      <c r="X524" s="155"/>
      <c r="Y524" s="155"/>
      <c r="Z524" s="155"/>
      <c r="AA524" s="155"/>
      <c r="AB524" s="156"/>
      <c r="AC524" s="155"/>
      <c r="AD524" s="155"/>
      <c r="AE524" s="155"/>
      <c r="AF524" s="155"/>
      <c r="AG524" s="156"/>
      <c r="AH524" s="155"/>
      <c r="AI524" s="155"/>
    </row>
    <row r="525" spans="1:35" x14ac:dyDescent="0.2">
      <c r="A525" s="147"/>
      <c r="B525" s="148"/>
      <c r="C525" s="149"/>
      <c r="D525" s="150"/>
      <c r="E525" s="151"/>
      <c r="F525" s="150"/>
      <c r="G525" s="152"/>
      <c r="H525" s="150"/>
      <c r="I525" s="150"/>
      <c r="J525" s="152"/>
      <c r="K525" s="151"/>
      <c r="L525" s="151"/>
      <c r="M525" s="151"/>
      <c r="N525" s="151"/>
      <c r="O525" s="152"/>
      <c r="P525" s="152"/>
      <c r="Q525" s="153"/>
      <c r="R525" s="153"/>
      <c r="S525" s="154"/>
      <c r="U525" s="155" t="str">
        <f t="shared" si="21"/>
        <v/>
      </c>
      <c r="V525" s="155" t="str">
        <f t="shared" si="22"/>
        <v/>
      </c>
      <c r="W525" s="156" t="str">
        <f t="shared" si="23"/>
        <v/>
      </c>
      <c r="X525" s="155"/>
      <c r="Y525" s="155"/>
      <c r="Z525" s="155"/>
      <c r="AA525" s="155"/>
      <c r="AB525" s="156"/>
      <c r="AC525" s="155"/>
      <c r="AD525" s="155"/>
      <c r="AE525" s="155"/>
      <c r="AF525" s="155"/>
      <c r="AG525" s="156"/>
      <c r="AH525" s="155"/>
      <c r="AI525" s="155"/>
    </row>
    <row r="526" spans="1:35" x14ac:dyDescent="0.2">
      <c r="A526" s="147"/>
      <c r="B526" s="148"/>
      <c r="C526" s="149"/>
      <c r="D526" s="150"/>
      <c r="E526" s="151"/>
      <c r="F526" s="150"/>
      <c r="G526" s="152"/>
      <c r="H526" s="150"/>
      <c r="I526" s="150"/>
      <c r="J526" s="152"/>
      <c r="K526" s="151"/>
      <c r="L526" s="151"/>
      <c r="M526" s="151"/>
      <c r="N526" s="151"/>
      <c r="O526" s="152"/>
      <c r="P526" s="152"/>
      <c r="Q526" s="153"/>
      <c r="R526" s="153"/>
      <c r="S526" s="154"/>
      <c r="U526" s="155" t="str">
        <f t="shared" si="21"/>
        <v/>
      </c>
      <c r="V526" s="155" t="str">
        <f t="shared" si="22"/>
        <v/>
      </c>
      <c r="W526" s="156" t="str">
        <f t="shared" si="23"/>
        <v/>
      </c>
      <c r="X526" s="155"/>
      <c r="Y526" s="155"/>
      <c r="Z526" s="155"/>
      <c r="AA526" s="155"/>
      <c r="AB526" s="156"/>
      <c r="AC526" s="155"/>
      <c r="AD526" s="155"/>
      <c r="AE526" s="155"/>
      <c r="AF526" s="155"/>
      <c r="AG526" s="156"/>
      <c r="AH526" s="155"/>
      <c r="AI526" s="155"/>
    </row>
    <row r="527" spans="1:35" x14ac:dyDescent="0.2">
      <c r="A527" s="147"/>
      <c r="B527" s="148"/>
      <c r="C527" s="149"/>
      <c r="D527" s="150"/>
      <c r="E527" s="151"/>
      <c r="F527" s="150"/>
      <c r="G527" s="152"/>
      <c r="H527" s="150"/>
      <c r="I527" s="150"/>
      <c r="J527" s="152"/>
      <c r="K527" s="151"/>
      <c r="L527" s="151"/>
      <c r="M527" s="151"/>
      <c r="N527" s="151"/>
      <c r="O527" s="152"/>
      <c r="P527" s="152"/>
      <c r="Q527" s="153"/>
      <c r="R527" s="153"/>
      <c r="S527" s="154"/>
      <c r="U527" s="155" t="str">
        <f t="shared" si="21"/>
        <v/>
      </c>
      <c r="V527" s="155" t="str">
        <f t="shared" si="22"/>
        <v/>
      </c>
      <c r="W527" s="156" t="str">
        <f t="shared" si="23"/>
        <v/>
      </c>
      <c r="X527" s="155"/>
      <c r="Y527" s="155"/>
      <c r="Z527" s="155"/>
      <c r="AA527" s="155"/>
      <c r="AB527" s="156"/>
      <c r="AC527" s="155"/>
      <c r="AD527" s="155"/>
      <c r="AE527" s="155"/>
      <c r="AF527" s="155"/>
      <c r="AG527" s="156"/>
      <c r="AH527" s="155"/>
      <c r="AI527" s="155"/>
    </row>
    <row r="528" spans="1:35" x14ac:dyDescent="0.2">
      <c r="A528" s="147"/>
      <c r="B528" s="148"/>
      <c r="C528" s="149"/>
      <c r="D528" s="150"/>
      <c r="E528" s="151"/>
      <c r="F528" s="150"/>
      <c r="G528" s="152"/>
      <c r="H528" s="150"/>
      <c r="I528" s="150"/>
      <c r="J528" s="152"/>
      <c r="K528" s="151"/>
      <c r="L528" s="151"/>
      <c r="M528" s="151"/>
      <c r="N528" s="151"/>
      <c r="O528" s="152"/>
      <c r="P528" s="152"/>
      <c r="Q528" s="153"/>
      <c r="R528" s="153"/>
      <c r="S528" s="154"/>
      <c r="U528" s="155" t="str">
        <f t="shared" si="21"/>
        <v/>
      </c>
      <c r="V528" s="155" t="str">
        <f t="shared" si="22"/>
        <v/>
      </c>
      <c r="W528" s="156" t="str">
        <f t="shared" si="23"/>
        <v/>
      </c>
      <c r="X528" s="155"/>
      <c r="Y528" s="155"/>
      <c r="Z528" s="155"/>
      <c r="AA528" s="155"/>
      <c r="AB528" s="156"/>
      <c r="AC528" s="155"/>
      <c r="AD528" s="155"/>
      <c r="AE528" s="155"/>
      <c r="AF528" s="155"/>
      <c r="AG528" s="156"/>
      <c r="AH528" s="155"/>
      <c r="AI528" s="155"/>
    </row>
    <row r="529" spans="1:35" x14ac:dyDescent="0.2">
      <c r="A529" s="147"/>
      <c r="B529" s="148"/>
      <c r="C529" s="149"/>
      <c r="D529" s="150"/>
      <c r="E529" s="151"/>
      <c r="F529" s="150"/>
      <c r="G529" s="152"/>
      <c r="H529" s="150"/>
      <c r="I529" s="150"/>
      <c r="J529" s="152"/>
      <c r="K529" s="151"/>
      <c r="L529" s="151"/>
      <c r="M529" s="151"/>
      <c r="N529" s="151"/>
      <c r="O529" s="152"/>
      <c r="P529" s="152"/>
      <c r="Q529" s="153"/>
      <c r="R529" s="153"/>
      <c r="S529" s="154"/>
      <c r="U529" s="155" t="str">
        <f t="shared" si="21"/>
        <v/>
      </c>
      <c r="V529" s="155" t="str">
        <f t="shared" si="22"/>
        <v/>
      </c>
      <c r="W529" s="156" t="str">
        <f t="shared" si="23"/>
        <v/>
      </c>
      <c r="X529" s="155"/>
      <c r="Y529" s="155"/>
      <c r="Z529" s="155"/>
      <c r="AA529" s="155"/>
      <c r="AB529" s="156"/>
      <c r="AC529" s="155"/>
      <c r="AD529" s="155"/>
      <c r="AE529" s="155"/>
      <c r="AF529" s="155"/>
      <c r="AG529" s="156"/>
      <c r="AH529" s="155"/>
      <c r="AI529" s="155"/>
    </row>
    <row r="530" spans="1:35" x14ac:dyDescent="0.2">
      <c r="A530" s="147"/>
      <c r="B530" s="148"/>
      <c r="C530" s="149"/>
      <c r="D530" s="150"/>
      <c r="E530" s="151"/>
      <c r="F530" s="150"/>
      <c r="G530" s="152"/>
      <c r="H530" s="150"/>
      <c r="I530" s="150"/>
      <c r="J530" s="152"/>
      <c r="K530" s="151"/>
      <c r="L530" s="151"/>
      <c r="M530" s="151"/>
      <c r="N530" s="151"/>
      <c r="O530" s="152"/>
      <c r="P530" s="152"/>
      <c r="Q530" s="153"/>
      <c r="R530" s="153"/>
      <c r="S530" s="154"/>
      <c r="U530" s="155" t="str">
        <f t="shared" si="21"/>
        <v/>
      </c>
      <c r="V530" s="155" t="str">
        <f t="shared" si="22"/>
        <v/>
      </c>
      <c r="W530" s="156" t="str">
        <f t="shared" si="23"/>
        <v/>
      </c>
      <c r="X530" s="155"/>
      <c r="Y530" s="155"/>
      <c r="Z530" s="155"/>
      <c r="AA530" s="155"/>
      <c r="AB530" s="156"/>
      <c r="AC530" s="155"/>
      <c r="AD530" s="155"/>
      <c r="AE530" s="155"/>
      <c r="AF530" s="155"/>
      <c r="AG530" s="156"/>
      <c r="AH530" s="155"/>
      <c r="AI530" s="155"/>
    </row>
    <row r="531" spans="1:35" x14ac:dyDescent="0.2">
      <c r="A531" s="147"/>
      <c r="B531" s="148"/>
      <c r="C531" s="149"/>
      <c r="D531" s="150"/>
      <c r="E531" s="151"/>
      <c r="F531" s="150"/>
      <c r="G531" s="152"/>
      <c r="H531" s="150"/>
      <c r="I531" s="150"/>
      <c r="J531" s="152"/>
      <c r="K531" s="151"/>
      <c r="L531" s="151"/>
      <c r="M531" s="151"/>
      <c r="N531" s="151"/>
      <c r="O531" s="152"/>
      <c r="P531" s="152"/>
      <c r="Q531" s="153"/>
      <c r="R531" s="153"/>
      <c r="S531" s="154"/>
      <c r="U531" s="155" t="str">
        <f t="shared" si="21"/>
        <v/>
      </c>
      <c r="V531" s="155" t="str">
        <f t="shared" si="22"/>
        <v/>
      </c>
      <c r="W531" s="156" t="str">
        <f t="shared" si="23"/>
        <v/>
      </c>
      <c r="X531" s="155"/>
      <c r="Y531" s="155"/>
      <c r="Z531" s="155"/>
      <c r="AA531" s="155"/>
      <c r="AB531" s="156"/>
      <c r="AC531" s="155"/>
      <c r="AD531" s="155"/>
      <c r="AE531" s="155"/>
      <c r="AF531" s="155"/>
      <c r="AG531" s="156"/>
      <c r="AH531" s="155"/>
      <c r="AI531" s="155"/>
    </row>
    <row r="532" spans="1:35" x14ac:dyDescent="0.2">
      <c r="A532" s="147"/>
      <c r="B532" s="148"/>
      <c r="C532" s="149"/>
      <c r="D532" s="150"/>
      <c r="E532" s="151"/>
      <c r="F532" s="150"/>
      <c r="G532" s="152"/>
      <c r="H532" s="150"/>
      <c r="I532" s="150"/>
      <c r="J532" s="152"/>
      <c r="K532" s="151"/>
      <c r="L532" s="151"/>
      <c r="M532" s="151"/>
      <c r="N532" s="151"/>
      <c r="O532" s="152"/>
      <c r="P532" s="152"/>
      <c r="Q532" s="153"/>
      <c r="R532" s="153"/>
      <c r="S532" s="154"/>
      <c r="U532" s="155" t="str">
        <f t="shared" si="21"/>
        <v/>
      </c>
      <c r="V532" s="155" t="str">
        <f t="shared" si="22"/>
        <v/>
      </c>
      <c r="W532" s="156" t="str">
        <f t="shared" si="23"/>
        <v/>
      </c>
      <c r="X532" s="155"/>
      <c r="Y532" s="155"/>
      <c r="Z532" s="155"/>
      <c r="AA532" s="155"/>
      <c r="AB532" s="156"/>
      <c r="AC532" s="155"/>
      <c r="AD532" s="155"/>
      <c r="AE532" s="155"/>
      <c r="AF532" s="155"/>
      <c r="AG532" s="156"/>
      <c r="AH532" s="155"/>
      <c r="AI532" s="155"/>
    </row>
    <row r="533" spans="1:35" x14ac:dyDescent="0.2">
      <c r="A533" s="147"/>
      <c r="B533" s="148"/>
      <c r="C533" s="149"/>
      <c r="D533" s="150"/>
      <c r="E533" s="151"/>
      <c r="F533" s="150"/>
      <c r="G533" s="152"/>
      <c r="H533" s="150"/>
      <c r="I533" s="150"/>
      <c r="J533" s="152"/>
      <c r="K533" s="151"/>
      <c r="L533" s="151"/>
      <c r="M533" s="151"/>
      <c r="N533" s="151"/>
      <c r="O533" s="152"/>
      <c r="P533" s="152"/>
      <c r="Q533" s="153"/>
      <c r="R533" s="153"/>
      <c r="S533" s="154"/>
      <c r="U533" s="155" t="str">
        <f t="shared" si="21"/>
        <v/>
      </c>
      <c r="V533" s="155" t="str">
        <f t="shared" si="22"/>
        <v/>
      </c>
      <c r="W533" s="156" t="str">
        <f t="shared" si="23"/>
        <v/>
      </c>
      <c r="X533" s="155"/>
      <c r="Y533" s="155"/>
      <c r="Z533" s="155"/>
      <c r="AA533" s="155"/>
      <c r="AB533" s="156"/>
      <c r="AC533" s="155"/>
      <c r="AD533" s="155"/>
      <c r="AE533" s="155"/>
      <c r="AF533" s="155"/>
      <c r="AG533" s="156"/>
      <c r="AH533" s="155"/>
      <c r="AI533" s="155"/>
    </row>
    <row r="534" spans="1:35" x14ac:dyDescent="0.2">
      <c r="A534" s="147"/>
      <c r="B534" s="148"/>
      <c r="C534" s="149"/>
      <c r="D534" s="150"/>
      <c r="E534" s="151"/>
      <c r="F534" s="150"/>
      <c r="G534" s="152"/>
      <c r="H534" s="150"/>
      <c r="I534" s="150"/>
      <c r="J534" s="152"/>
      <c r="K534" s="151"/>
      <c r="L534" s="151"/>
      <c r="M534" s="151"/>
      <c r="N534" s="151"/>
      <c r="O534" s="152"/>
      <c r="P534" s="152"/>
      <c r="Q534" s="153"/>
      <c r="R534" s="153"/>
      <c r="S534" s="154"/>
      <c r="U534" s="155" t="str">
        <f t="shared" si="21"/>
        <v/>
      </c>
      <c r="V534" s="155" t="str">
        <f t="shared" si="22"/>
        <v/>
      </c>
      <c r="W534" s="156" t="str">
        <f t="shared" si="23"/>
        <v/>
      </c>
      <c r="X534" s="155"/>
      <c r="Y534" s="155"/>
      <c r="Z534" s="155"/>
      <c r="AA534" s="155"/>
      <c r="AB534" s="156"/>
      <c r="AC534" s="155"/>
      <c r="AD534" s="155"/>
      <c r="AE534" s="155"/>
      <c r="AF534" s="155"/>
      <c r="AG534" s="156"/>
      <c r="AH534" s="155"/>
      <c r="AI534" s="155"/>
    </row>
    <row r="535" spans="1:35" x14ac:dyDescent="0.2">
      <c r="A535" s="147"/>
      <c r="B535" s="148"/>
      <c r="C535" s="149"/>
      <c r="D535" s="150"/>
      <c r="E535" s="151"/>
      <c r="F535" s="150"/>
      <c r="G535" s="152"/>
      <c r="H535" s="150"/>
      <c r="I535" s="150"/>
      <c r="J535" s="152"/>
      <c r="K535" s="151"/>
      <c r="L535" s="151"/>
      <c r="M535" s="151"/>
      <c r="N535" s="151"/>
      <c r="O535" s="152"/>
      <c r="P535" s="152"/>
      <c r="Q535" s="153"/>
      <c r="R535" s="153"/>
      <c r="S535" s="154"/>
      <c r="U535" s="155" t="str">
        <f t="shared" si="21"/>
        <v/>
      </c>
      <c r="V535" s="155" t="str">
        <f t="shared" si="22"/>
        <v/>
      </c>
      <c r="W535" s="156" t="str">
        <f t="shared" si="23"/>
        <v/>
      </c>
      <c r="X535" s="155"/>
      <c r="Y535" s="155"/>
      <c r="Z535" s="155"/>
      <c r="AA535" s="155"/>
      <c r="AB535" s="156"/>
      <c r="AC535" s="155"/>
      <c r="AD535" s="155"/>
      <c r="AE535" s="155"/>
      <c r="AF535" s="155"/>
      <c r="AG535" s="156"/>
      <c r="AH535" s="155"/>
      <c r="AI535" s="155"/>
    </row>
    <row r="536" spans="1:35" x14ac:dyDescent="0.2">
      <c r="A536" s="147"/>
      <c r="B536" s="148"/>
      <c r="C536" s="149"/>
      <c r="D536" s="150"/>
      <c r="E536" s="151"/>
      <c r="F536" s="150"/>
      <c r="G536" s="152"/>
      <c r="H536" s="150"/>
      <c r="I536" s="150"/>
      <c r="J536" s="152"/>
      <c r="K536" s="151"/>
      <c r="L536" s="151"/>
      <c r="M536" s="151"/>
      <c r="N536" s="151"/>
      <c r="O536" s="152"/>
      <c r="P536" s="152"/>
      <c r="Q536" s="153"/>
      <c r="R536" s="153"/>
      <c r="S536" s="154"/>
      <c r="U536" s="155" t="str">
        <f t="shared" si="21"/>
        <v/>
      </c>
      <c r="V536" s="155" t="str">
        <f t="shared" si="22"/>
        <v/>
      </c>
      <c r="W536" s="156" t="str">
        <f t="shared" si="23"/>
        <v/>
      </c>
      <c r="X536" s="155"/>
      <c r="Y536" s="155"/>
      <c r="Z536" s="155"/>
      <c r="AA536" s="155"/>
      <c r="AB536" s="156"/>
      <c r="AC536" s="155"/>
      <c r="AD536" s="155"/>
      <c r="AE536" s="155"/>
      <c r="AF536" s="155"/>
      <c r="AG536" s="156"/>
      <c r="AH536" s="155"/>
      <c r="AI536" s="155"/>
    </row>
    <row r="537" spans="1:35" x14ac:dyDescent="0.2">
      <c r="A537" s="147"/>
      <c r="B537" s="148"/>
      <c r="C537" s="149"/>
      <c r="D537" s="150"/>
      <c r="E537" s="151"/>
      <c r="F537" s="150"/>
      <c r="G537" s="152"/>
      <c r="H537" s="150"/>
      <c r="I537" s="150"/>
      <c r="J537" s="152"/>
      <c r="K537" s="151"/>
      <c r="L537" s="151"/>
      <c r="M537" s="151"/>
      <c r="N537" s="151"/>
      <c r="O537" s="152"/>
      <c r="P537" s="152"/>
      <c r="Q537" s="153"/>
      <c r="R537" s="153"/>
      <c r="S537" s="154"/>
      <c r="U537" s="155" t="str">
        <f t="shared" si="21"/>
        <v/>
      </c>
      <c r="V537" s="155" t="str">
        <f t="shared" si="22"/>
        <v/>
      </c>
      <c r="W537" s="156" t="str">
        <f t="shared" si="23"/>
        <v/>
      </c>
      <c r="X537" s="155"/>
      <c r="Y537" s="155"/>
      <c r="Z537" s="155"/>
      <c r="AA537" s="155"/>
      <c r="AB537" s="156"/>
      <c r="AC537" s="155"/>
      <c r="AD537" s="155"/>
      <c r="AE537" s="155"/>
      <c r="AF537" s="155"/>
      <c r="AG537" s="156"/>
      <c r="AH537" s="155"/>
      <c r="AI537" s="155"/>
    </row>
    <row r="538" spans="1:35" x14ac:dyDescent="0.2">
      <c r="A538" s="147"/>
      <c r="B538" s="148"/>
      <c r="C538" s="149"/>
      <c r="D538" s="150"/>
      <c r="E538" s="151"/>
      <c r="F538" s="150"/>
      <c r="G538" s="152"/>
      <c r="H538" s="150"/>
      <c r="I538" s="150"/>
      <c r="J538" s="152"/>
      <c r="K538" s="151"/>
      <c r="L538" s="151"/>
      <c r="M538" s="151"/>
      <c r="N538" s="151"/>
      <c r="O538" s="152"/>
      <c r="P538" s="152"/>
      <c r="Q538" s="153"/>
      <c r="R538" s="153"/>
      <c r="S538" s="154"/>
      <c r="U538" s="155" t="str">
        <f t="shared" si="21"/>
        <v/>
      </c>
      <c r="V538" s="155" t="str">
        <f t="shared" si="22"/>
        <v/>
      </c>
      <c r="W538" s="156" t="str">
        <f t="shared" si="23"/>
        <v/>
      </c>
      <c r="X538" s="155"/>
      <c r="Y538" s="155"/>
      <c r="Z538" s="155"/>
      <c r="AA538" s="155"/>
      <c r="AB538" s="156"/>
      <c r="AC538" s="155"/>
      <c r="AD538" s="155"/>
      <c r="AE538" s="155"/>
      <c r="AF538" s="155"/>
      <c r="AG538" s="156"/>
      <c r="AH538" s="155"/>
      <c r="AI538" s="155"/>
    </row>
    <row r="539" spans="1:35" x14ac:dyDescent="0.2">
      <c r="A539" s="147"/>
      <c r="B539" s="148"/>
      <c r="C539" s="149"/>
      <c r="D539" s="150"/>
      <c r="E539" s="151"/>
      <c r="F539" s="150"/>
      <c r="G539" s="152"/>
      <c r="H539" s="150"/>
      <c r="I539" s="150"/>
      <c r="J539" s="152"/>
      <c r="K539" s="151"/>
      <c r="L539" s="151"/>
      <c r="M539" s="151"/>
      <c r="N539" s="151"/>
      <c r="O539" s="152"/>
      <c r="P539" s="152"/>
      <c r="Q539" s="153"/>
      <c r="R539" s="153"/>
      <c r="S539" s="154"/>
      <c r="U539" s="155" t="str">
        <f t="shared" si="21"/>
        <v/>
      </c>
      <c r="V539" s="155" t="str">
        <f t="shared" si="22"/>
        <v/>
      </c>
      <c r="W539" s="156" t="str">
        <f t="shared" si="23"/>
        <v/>
      </c>
      <c r="X539" s="155"/>
      <c r="Y539" s="155"/>
      <c r="Z539" s="155"/>
      <c r="AA539" s="155"/>
      <c r="AB539" s="156"/>
      <c r="AC539" s="155"/>
      <c r="AD539" s="155"/>
      <c r="AE539" s="155"/>
      <c r="AF539" s="155"/>
      <c r="AG539" s="156"/>
      <c r="AH539" s="155"/>
      <c r="AI539" s="155"/>
    </row>
    <row r="540" spans="1:35" x14ac:dyDescent="0.2">
      <c r="A540" s="147"/>
      <c r="B540" s="148"/>
      <c r="C540" s="149"/>
      <c r="D540" s="150"/>
      <c r="E540" s="151"/>
      <c r="F540" s="150"/>
      <c r="G540" s="152"/>
      <c r="H540" s="150"/>
      <c r="I540" s="150"/>
      <c r="J540" s="152"/>
      <c r="K540" s="151"/>
      <c r="L540" s="151"/>
      <c r="M540" s="151"/>
      <c r="N540" s="151"/>
      <c r="O540" s="152"/>
      <c r="P540" s="152"/>
      <c r="Q540" s="153"/>
      <c r="R540" s="153"/>
      <c r="S540" s="154"/>
      <c r="U540" s="155" t="str">
        <f t="shared" si="21"/>
        <v/>
      </c>
      <c r="V540" s="155" t="str">
        <f t="shared" si="22"/>
        <v/>
      </c>
      <c r="W540" s="156" t="str">
        <f t="shared" si="23"/>
        <v/>
      </c>
      <c r="X540" s="155"/>
      <c r="Y540" s="155"/>
      <c r="Z540" s="155"/>
      <c r="AA540" s="155"/>
      <c r="AB540" s="156"/>
      <c r="AC540" s="155"/>
      <c r="AD540" s="155"/>
      <c r="AE540" s="155"/>
      <c r="AF540" s="155"/>
      <c r="AG540" s="156"/>
      <c r="AH540" s="155"/>
      <c r="AI540" s="155"/>
    </row>
    <row r="541" spans="1:35" x14ac:dyDescent="0.2">
      <c r="A541" s="147"/>
      <c r="B541" s="148"/>
      <c r="C541" s="149"/>
      <c r="D541" s="150"/>
      <c r="E541" s="151"/>
      <c r="F541" s="150"/>
      <c r="G541" s="152"/>
      <c r="H541" s="150"/>
      <c r="I541" s="150"/>
      <c r="J541" s="152"/>
      <c r="K541" s="151"/>
      <c r="L541" s="151"/>
      <c r="M541" s="151"/>
      <c r="N541" s="151"/>
      <c r="O541" s="152"/>
      <c r="P541" s="152"/>
      <c r="Q541" s="153"/>
      <c r="R541" s="153"/>
      <c r="S541" s="154"/>
      <c r="U541" s="155" t="str">
        <f t="shared" si="21"/>
        <v/>
      </c>
      <c r="V541" s="155" t="str">
        <f t="shared" si="22"/>
        <v/>
      </c>
      <c r="W541" s="156" t="str">
        <f t="shared" si="23"/>
        <v/>
      </c>
      <c r="X541" s="155"/>
      <c r="Y541" s="155"/>
      <c r="Z541" s="155"/>
      <c r="AA541" s="155"/>
      <c r="AB541" s="156"/>
      <c r="AC541" s="155"/>
      <c r="AD541" s="155"/>
      <c r="AE541" s="155"/>
      <c r="AF541" s="155"/>
      <c r="AG541" s="156"/>
      <c r="AH541" s="155"/>
      <c r="AI541" s="155"/>
    </row>
    <row r="542" spans="1:35" x14ac:dyDescent="0.2">
      <c r="A542" s="147"/>
      <c r="B542" s="148"/>
      <c r="C542" s="149"/>
      <c r="D542" s="150"/>
      <c r="E542" s="151"/>
      <c r="F542" s="150"/>
      <c r="G542" s="152"/>
      <c r="H542" s="150"/>
      <c r="I542" s="150"/>
      <c r="J542" s="152"/>
      <c r="K542" s="151"/>
      <c r="L542" s="151"/>
      <c r="M542" s="151"/>
      <c r="N542" s="151"/>
      <c r="O542" s="152"/>
      <c r="P542" s="152"/>
      <c r="Q542" s="153"/>
      <c r="R542" s="153"/>
      <c r="S542" s="154"/>
      <c r="U542" s="155" t="str">
        <f t="shared" si="21"/>
        <v/>
      </c>
      <c r="V542" s="155" t="str">
        <f t="shared" si="22"/>
        <v/>
      </c>
      <c r="W542" s="156" t="str">
        <f t="shared" si="23"/>
        <v/>
      </c>
      <c r="X542" s="155"/>
      <c r="Y542" s="155"/>
      <c r="Z542" s="155"/>
      <c r="AA542" s="155"/>
      <c r="AB542" s="156"/>
      <c r="AC542" s="155"/>
      <c r="AD542" s="155"/>
      <c r="AE542" s="155"/>
      <c r="AF542" s="155"/>
      <c r="AG542" s="156"/>
      <c r="AH542" s="155"/>
      <c r="AI542" s="155"/>
    </row>
    <row r="543" spans="1:35" x14ac:dyDescent="0.2">
      <c r="A543" s="147"/>
      <c r="B543" s="148"/>
      <c r="C543" s="149"/>
      <c r="D543" s="150"/>
      <c r="E543" s="151"/>
      <c r="F543" s="150"/>
      <c r="G543" s="152"/>
      <c r="H543" s="150"/>
      <c r="I543" s="150"/>
      <c r="J543" s="152"/>
      <c r="K543" s="151"/>
      <c r="L543" s="151"/>
      <c r="M543" s="151"/>
      <c r="N543" s="151"/>
      <c r="O543" s="152"/>
      <c r="P543" s="152"/>
      <c r="Q543" s="153"/>
      <c r="R543" s="153"/>
      <c r="S543" s="154"/>
      <c r="U543" s="155" t="str">
        <f t="shared" si="21"/>
        <v/>
      </c>
      <c r="V543" s="155" t="str">
        <f t="shared" si="22"/>
        <v/>
      </c>
      <c r="W543" s="156" t="str">
        <f t="shared" si="23"/>
        <v/>
      </c>
      <c r="X543" s="155"/>
      <c r="Y543" s="155"/>
      <c r="Z543" s="155"/>
      <c r="AA543" s="155"/>
      <c r="AB543" s="156"/>
      <c r="AC543" s="155"/>
      <c r="AD543" s="155"/>
      <c r="AE543" s="155"/>
      <c r="AF543" s="155"/>
      <c r="AG543" s="156"/>
      <c r="AH543" s="155"/>
      <c r="AI543" s="155"/>
    </row>
    <row r="544" spans="1:35" x14ac:dyDescent="0.2">
      <c r="A544" s="147"/>
      <c r="B544" s="148"/>
      <c r="C544" s="149"/>
      <c r="D544" s="150"/>
      <c r="E544" s="151"/>
      <c r="F544" s="150"/>
      <c r="G544" s="152"/>
      <c r="H544" s="150"/>
      <c r="I544" s="150"/>
      <c r="J544" s="152"/>
      <c r="K544" s="151"/>
      <c r="L544" s="151"/>
      <c r="M544" s="151"/>
      <c r="N544" s="151"/>
      <c r="O544" s="152"/>
      <c r="P544" s="152"/>
      <c r="Q544" s="153"/>
      <c r="R544" s="153"/>
      <c r="S544" s="154"/>
      <c r="U544" s="155" t="str">
        <f t="shared" si="21"/>
        <v/>
      </c>
      <c r="V544" s="155" t="str">
        <f t="shared" si="22"/>
        <v/>
      </c>
      <c r="W544" s="156" t="str">
        <f t="shared" si="23"/>
        <v/>
      </c>
      <c r="X544" s="155"/>
      <c r="Y544" s="155"/>
      <c r="Z544" s="155"/>
      <c r="AA544" s="155"/>
      <c r="AB544" s="156"/>
      <c r="AC544" s="155"/>
      <c r="AD544" s="155"/>
      <c r="AE544" s="155"/>
      <c r="AF544" s="155"/>
      <c r="AG544" s="156"/>
      <c r="AH544" s="155"/>
      <c r="AI544" s="155"/>
    </row>
    <row r="545" spans="1:35" x14ac:dyDescent="0.2">
      <c r="A545" s="147"/>
      <c r="B545" s="148"/>
      <c r="C545" s="149"/>
      <c r="D545" s="150"/>
      <c r="E545" s="151"/>
      <c r="F545" s="150"/>
      <c r="G545" s="152"/>
      <c r="H545" s="150"/>
      <c r="I545" s="150"/>
      <c r="J545" s="152"/>
      <c r="K545" s="151"/>
      <c r="L545" s="151"/>
      <c r="M545" s="151"/>
      <c r="N545" s="151"/>
      <c r="O545" s="152"/>
      <c r="P545" s="152"/>
      <c r="Q545" s="153"/>
      <c r="R545" s="153"/>
      <c r="S545" s="154"/>
      <c r="U545" s="155" t="str">
        <f t="shared" si="21"/>
        <v/>
      </c>
      <c r="V545" s="155" t="str">
        <f t="shared" si="22"/>
        <v/>
      </c>
      <c r="W545" s="156" t="str">
        <f t="shared" si="23"/>
        <v/>
      </c>
      <c r="X545" s="155"/>
      <c r="Y545" s="155"/>
      <c r="Z545" s="155"/>
      <c r="AA545" s="155"/>
      <c r="AB545" s="156"/>
      <c r="AC545" s="155"/>
      <c r="AD545" s="155"/>
      <c r="AE545" s="155"/>
      <c r="AF545" s="155"/>
      <c r="AG545" s="156"/>
      <c r="AH545" s="155"/>
      <c r="AI545" s="155"/>
    </row>
    <row r="546" spans="1:35" x14ac:dyDescent="0.2">
      <c r="A546" s="147"/>
      <c r="B546" s="148"/>
      <c r="C546" s="149"/>
      <c r="D546" s="150"/>
      <c r="E546" s="151"/>
      <c r="F546" s="150"/>
      <c r="G546" s="152"/>
      <c r="H546" s="150"/>
      <c r="I546" s="150"/>
      <c r="J546" s="152"/>
      <c r="K546" s="151"/>
      <c r="L546" s="151"/>
      <c r="M546" s="151"/>
      <c r="N546" s="151"/>
      <c r="O546" s="152"/>
      <c r="P546" s="152"/>
      <c r="Q546" s="153"/>
      <c r="R546" s="153"/>
      <c r="S546" s="154"/>
      <c r="U546" s="155" t="str">
        <f t="shared" si="21"/>
        <v/>
      </c>
      <c r="V546" s="155" t="str">
        <f t="shared" si="22"/>
        <v/>
      </c>
      <c r="W546" s="156" t="str">
        <f t="shared" si="23"/>
        <v/>
      </c>
      <c r="X546" s="155"/>
      <c r="Y546" s="155"/>
      <c r="Z546" s="155"/>
      <c r="AA546" s="155"/>
      <c r="AB546" s="156"/>
      <c r="AC546" s="155"/>
      <c r="AD546" s="155"/>
      <c r="AE546" s="155"/>
      <c r="AF546" s="155"/>
      <c r="AG546" s="156"/>
      <c r="AH546" s="155"/>
      <c r="AI546" s="155"/>
    </row>
    <row r="547" spans="1:35" x14ac:dyDescent="0.2">
      <c r="A547" s="147"/>
      <c r="B547" s="148"/>
      <c r="C547" s="149"/>
      <c r="D547" s="150"/>
      <c r="E547" s="151"/>
      <c r="F547" s="150"/>
      <c r="G547" s="152"/>
      <c r="H547" s="150"/>
      <c r="I547" s="150"/>
      <c r="J547" s="152"/>
      <c r="K547" s="151"/>
      <c r="L547" s="151"/>
      <c r="M547" s="151"/>
      <c r="N547" s="151"/>
      <c r="O547" s="152"/>
      <c r="P547" s="152"/>
      <c r="Q547" s="153"/>
      <c r="R547" s="153"/>
      <c r="S547" s="154"/>
      <c r="U547" s="155" t="str">
        <f t="shared" si="21"/>
        <v/>
      </c>
      <c r="V547" s="155" t="str">
        <f t="shared" si="22"/>
        <v/>
      </c>
      <c r="W547" s="156" t="str">
        <f t="shared" si="23"/>
        <v/>
      </c>
      <c r="X547" s="155"/>
      <c r="Y547" s="155"/>
      <c r="Z547" s="155"/>
      <c r="AA547" s="155"/>
      <c r="AB547" s="156"/>
      <c r="AC547" s="155"/>
      <c r="AD547" s="155"/>
      <c r="AE547" s="155"/>
      <c r="AF547" s="155"/>
      <c r="AG547" s="156"/>
      <c r="AH547" s="155"/>
      <c r="AI547" s="155"/>
    </row>
    <row r="548" spans="1:35" x14ac:dyDescent="0.2">
      <c r="A548" s="147"/>
      <c r="B548" s="148"/>
      <c r="C548" s="149"/>
      <c r="D548" s="150"/>
      <c r="E548" s="151"/>
      <c r="F548" s="150"/>
      <c r="G548" s="152"/>
      <c r="H548" s="150"/>
      <c r="I548" s="150"/>
      <c r="J548" s="152"/>
      <c r="K548" s="151"/>
      <c r="L548" s="151"/>
      <c r="M548" s="151"/>
      <c r="N548" s="151"/>
      <c r="O548" s="152"/>
      <c r="P548" s="152"/>
      <c r="Q548" s="153"/>
      <c r="R548" s="153"/>
      <c r="S548" s="154"/>
      <c r="U548" s="155" t="str">
        <f t="shared" si="21"/>
        <v/>
      </c>
      <c r="V548" s="155" t="str">
        <f t="shared" si="22"/>
        <v/>
      </c>
      <c r="W548" s="156" t="str">
        <f t="shared" si="23"/>
        <v/>
      </c>
      <c r="X548" s="155"/>
      <c r="Y548" s="155"/>
      <c r="Z548" s="155"/>
      <c r="AA548" s="155"/>
      <c r="AB548" s="156"/>
      <c r="AC548" s="155"/>
      <c r="AD548" s="155"/>
      <c r="AE548" s="155"/>
      <c r="AF548" s="155"/>
      <c r="AG548" s="156"/>
      <c r="AH548" s="155"/>
      <c r="AI548" s="155"/>
    </row>
    <row r="549" spans="1:35" x14ac:dyDescent="0.2">
      <c r="A549" s="147"/>
      <c r="B549" s="148"/>
      <c r="C549" s="149"/>
      <c r="D549" s="150"/>
      <c r="E549" s="151"/>
      <c r="F549" s="150"/>
      <c r="G549" s="152"/>
      <c r="H549" s="150"/>
      <c r="I549" s="150"/>
      <c r="J549" s="152"/>
      <c r="K549" s="151"/>
      <c r="L549" s="151"/>
      <c r="M549" s="151"/>
      <c r="N549" s="151"/>
      <c r="O549" s="152"/>
      <c r="P549" s="152"/>
      <c r="Q549" s="153"/>
      <c r="R549" s="153"/>
      <c r="S549" s="154"/>
      <c r="U549" s="155" t="str">
        <f t="shared" si="21"/>
        <v/>
      </c>
      <c r="V549" s="155" t="str">
        <f t="shared" si="22"/>
        <v/>
      </c>
      <c r="W549" s="156" t="str">
        <f t="shared" si="23"/>
        <v/>
      </c>
      <c r="X549" s="155"/>
      <c r="Y549" s="155"/>
      <c r="Z549" s="155"/>
      <c r="AA549" s="155"/>
      <c r="AB549" s="156"/>
      <c r="AC549" s="155"/>
      <c r="AD549" s="155"/>
      <c r="AE549" s="155"/>
      <c r="AF549" s="155"/>
      <c r="AG549" s="156"/>
      <c r="AH549" s="155"/>
      <c r="AI549" s="155"/>
    </row>
    <row r="550" spans="1:35" x14ac:dyDescent="0.2">
      <c r="A550" s="147"/>
      <c r="B550" s="148"/>
      <c r="C550" s="149"/>
      <c r="D550" s="150"/>
      <c r="E550" s="151"/>
      <c r="F550" s="150"/>
      <c r="G550" s="152"/>
      <c r="H550" s="150"/>
      <c r="I550" s="150"/>
      <c r="J550" s="152"/>
      <c r="K550" s="151"/>
      <c r="L550" s="151"/>
      <c r="M550" s="151"/>
      <c r="N550" s="151"/>
      <c r="O550" s="152"/>
      <c r="P550" s="152"/>
      <c r="Q550" s="153"/>
      <c r="R550" s="153"/>
      <c r="S550" s="154"/>
      <c r="U550" s="155" t="str">
        <f t="shared" si="21"/>
        <v/>
      </c>
      <c r="V550" s="155" t="str">
        <f t="shared" si="22"/>
        <v/>
      </c>
      <c r="W550" s="156" t="str">
        <f t="shared" si="23"/>
        <v/>
      </c>
      <c r="X550" s="155"/>
      <c r="Y550" s="155"/>
      <c r="Z550" s="155"/>
      <c r="AA550" s="155"/>
      <c r="AB550" s="156"/>
      <c r="AC550" s="155"/>
      <c r="AD550" s="155"/>
      <c r="AE550" s="155"/>
      <c r="AF550" s="155"/>
      <c r="AG550" s="156"/>
      <c r="AH550" s="155"/>
      <c r="AI550" s="155"/>
    </row>
    <row r="551" spans="1:35" x14ac:dyDescent="0.2">
      <c r="A551" s="147"/>
      <c r="B551" s="148"/>
      <c r="C551" s="149"/>
      <c r="D551" s="150"/>
      <c r="E551" s="151"/>
      <c r="F551" s="150"/>
      <c r="G551" s="152"/>
      <c r="H551" s="150"/>
      <c r="I551" s="150"/>
      <c r="J551" s="152"/>
      <c r="K551" s="151"/>
      <c r="L551" s="151"/>
      <c r="M551" s="151"/>
      <c r="N551" s="151"/>
      <c r="O551" s="152"/>
      <c r="P551" s="152"/>
      <c r="Q551" s="153"/>
      <c r="R551" s="153"/>
      <c r="S551" s="154"/>
      <c r="U551" s="155" t="str">
        <f t="shared" si="21"/>
        <v/>
      </c>
      <c r="V551" s="155" t="str">
        <f t="shared" si="22"/>
        <v/>
      </c>
      <c r="W551" s="156" t="str">
        <f t="shared" si="23"/>
        <v/>
      </c>
      <c r="X551" s="155"/>
      <c r="Y551" s="155"/>
      <c r="Z551" s="155"/>
      <c r="AA551" s="155"/>
      <c r="AB551" s="156"/>
      <c r="AC551" s="155"/>
      <c r="AD551" s="155"/>
      <c r="AE551" s="155"/>
      <c r="AF551" s="155"/>
      <c r="AG551" s="156"/>
      <c r="AH551" s="155"/>
      <c r="AI551" s="155"/>
    </row>
    <row r="552" spans="1:35" x14ac:dyDescent="0.2">
      <c r="A552" s="147"/>
      <c r="B552" s="148"/>
      <c r="C552" s="149"/>
      <c r="D552" s="150"/>
      <c r="E552" s="151"/>
      <c r="F552" s="150"/>
      <c r="G552" s="152"/>
      <c r="H552" s="150"/>
      <c r="I552" s="150"/>
      <c r="J552" s="152"/>
      <c r="K552" s="151"/>
      <c r="L552" s="151"/>
      <c r="M552" s="151"/>
      <c r="N552" s="151"/>
      <c r="O552" s="152"/>
      <c r="P552" s="152"/>
      <c r="Q552" s="153"/>
      <c r="R552" s="153"/>
      <c r="S552" s="154"/>
      <c r="U552" s="155" t="str">
        <f t="shared" si="21"/>
        <v/>
      </c>
      <c r="V552" s="155" t="str">
        <f t="shared" si="22"/>
        <v/>
      </c>
      <c r="W552" s="156" t="str">
        <f t="shared" si="23"/>
        <v/>
      </c>
      <c r="X552" s="155"/>
      <c r="Y552" s="155"/>
      <c r="Z552" s="155"/>
      <c r="AA552" s="155"/>
      <c r="AB552" s="156"/>
      <c r="AC552" s="155"/>
      <c r="AD552" s="155"/>
      <c r="AE552" s="155"/>
      <c r="AF552" s="155"/>
      <c r="AG552" s="156"/>
      <c r="AH552" s="155"/>
      <c r="AI552" s="155"/>
    </row>
    <row r="553" spans="1:35" x14ac:dyDescent="0.2">
      <c r="A553" s="147"/>
      <c r="B553" s="148"/>
      <c r="C553" s="149"/>
      <c r="D553" s="150"/>
      <c r="E553" s="151"/>
      <c r="F553" s="150"/>
      <c r="G553" s="152"/>
      <c r="H553" s="150"/>
      <c r="I553" s="150"/>
      <c r="J553" s="152"/>
      <c r="K553" s="151"/>
      <c r="L553" s="151"/>
      <c r="M553" s="151"/>
      <c r="N553" s="151"/>
      <c r="O553" s="152"/>
      <c r="P553" s="152"/>
      <c r="Q553" s="153"/>
      <c r="R553" s="153"/>
      <c r="S553" s="154"/>
      <c r="U553" s="155" t="str">
        <f t="shared" si="21"/>
        <v/>
      </c>
      <c r="V553" s="155" t="str">
        <f t="shared" si="22"/>
        <v/>
      </c>
      <c r="W553" s="156" t="str">
        <f t="shared" si="23"/>
        <v/>
      </c>
      <c r="X553" s="155"/>
      <c r="Y553" s="155"/>
      <c r="Z553" s="155"/>
      <c r="AA553" s="155"/>
      <c r="AB553" s="156"/>
      <c r="AC553" s="155"/>
      <c r="AD553" s="155"/>
      <c r="AE553" s="155"/>
      <c r="AF553" s="155"/>
      <c r="AG553" s="156"/>
      <c r="AH553" s="155"/>
      <c r="AI553" s="155"/>
    </row>
    <row r="554" spans="1:35" x14ac:dyDescent="0.2">
      <c r="A554" s="147"/>
      <c r="B554" s="148"/>
      <c r="C554" s="149"/>
      <c r="D554" s="150"/>
      <c r="E554" s="151"/>
      <c r="F554" s="150"/>
      <c r="G554" s="152"/>
      <c r="H554" s="150"/>
      <c r="I554" s="150"/>
      <c r="J554" s="152"/>
      <c r="K554" s="151"/>
      <c r="L554" s="151"/>
      <c r="M554" s="151"/>
      <c r="N554" s="151"/>
      <c r="O554" s="152"/>
      <c r="P554" s="152"/>
      <c r="Q554" s="153"/>
      <c r="R554" s="153"/>
      <c r="S554" s="154"/>
      <c r="U554" s="155" t="str">
        <f t="shared" si="21"/>
        <v/>
      </c>
      <c r="V554" s="155" t="str">
        <f t="shared" si="22"/>
        <v/>
      </c>
      <c r="W554" s="156" t="str">
        <f t="shared" si="23"/>
        <v/>
      </c>
      <c r="X554" s="155"/>
      <c r="Y554" s="155"/>
      <c r="Z554" s="155"/>
      <c r="AA554" s="155"/>
      <c r="AB554" s="156"/>
      <c r="AC554" s="155"/>
      <c r="AD554" s="155"/>
      <c r="AE554" s="155"/>
      <c r="AF554" s="155"/>
      <c r="AG554" s="156"/>
      <c r="AH554" s="155"/>
      <c r="AI554" s="155"/>
    </row>
    <row r="555" spans="1:35" x14ac:dyDescent="0.2">
      <c r="A555" s="147"/>
      <c r="B555" s="148"/>
      <c r="C555" s="149"/>
      <c r="D555" s="150"/>
      <c r="E555" s="151"/>
      <c r="F555" s="150"/>
      <c r="G555" s="152"/>
      <c r="H555" s="150"/>
      <c r="I555" s="150"/>
      <c r="J555" s="152"/>
      <c r="K555" s="151"/>
      <c r="L555" s="151"/>
      <c r="M555" s="151"/>
      <c r="N555" s="151"/>
      <c r="O555" s="152"/>
      <c r="P555" s="152"/>
      <c r="Q555" s="153"/>
      <c r="R555" s="153"/>
      <c r="S555" s="154"/>
      <c r="U555" s="155" t="str">
        <f t="shared" si="21"/>
        <v/>
      </c>
      <c r="V555" s="155" t="str">
        <f t="shared" si="22"/>
        <v/>
      </c>
      <c r="W555" s="156" t="str">
        <f t="shared" si="23"/>
        <v/>
      </c>
      <c r="X555" s="155"/>
      <c r="Y555" s="155"/>
      <c r="Z555" s="155"/>
      <c r="AA555" s="155"/>
      <c r="AB555" s="156"/>
      <c r="AC555" s="155"/>
      <c r="AD555" s="155"/>
      <c r="AE555" s="155"/>
      <c r="AF555" s="155"/>
      <c r="AG555" s="156"/>
      <c r="AH555" s="155"/>
      <c r="AI555" s="155"/>
    </row>
    <row r="556" spans="1:35" x14ac:dyDescent="0.2">
      <c r="A556" s="147"/>
      <c r="B556" s="148"/>
      <c r="C556" s="149"/>
      <c r="D556" s="150"/>
      <c r="E556" s="151"/>
      <c r="F556" s="150"/>
      <c r="G556" s="152"/>
      <c r="H556" s="150"/>
      <c r="I556" s="150"/>
      <c r="J556" s="152"/>
      <c r="K556" s="151"/>
      <c r="L556" s="151"/>
      <c r="M556" s="151"/>
      <c r="N556" s="151"/>
      <c r="O556" s="152"/>
      <c r="P556" s="152"/>
      <c r="Q556" s="153"/>
      <c r="R556" s="153"/>
      <c r="S556" s="154"/>
      <c r="U556" s="155" t="str">
        <f t="shared" si="21"/>
        <v/>
      </c>
      <c r="V556" s="155" t="str">
        <f t="shared" si="22"/>
        <v/>
      </c>
      <c r="W556" s="156" t="str">
        <f t="shared" si="23"/>
        <v/>
      </c>
      <c r="X556" s="155"/>
      <c r="Y556" s="155"/>
      <c r="Z556" s="155"/>
      <c r="AA556" s="155"/>
      <c r="AB556" s="156"/>
      <c r="AC556" s="155"/>
      <c r="AD556" s="155"/>
      <c r="AE556" s="155"/>
      <c r="AF556" s="155"/>
      <c r="AG556" s="156"/>
      <c r="AH556" s="155"/>
      <c r="AI556" s="155"/>
    </row>
    <row r="557" spans="1:35" x14ac:dyDescent="0.2">
      <c r="A557" s="147"/>
      <c r="B557" s="148"/>
      <c r="C557" s="149"/>
      <c r="D557" s="150"/>
      <c r="E557" s="151"/>
      <c r="F557" s="150"/>
      <c r="G557" s="152"/>
      <c r="H557" s="150"/>
      <c r="I557" s="150"/>
      <c r="J557" s="152"/>
      <c r="K557" s="151"/>
      <c r="L557" s="151"/>
      <c r="M557" s="151"/>
      <c r="N557" s="151"/>
      <c r="O557" s="152"/>
      <c r="P557" s="152"/>
      <c r="Q557" s="153"/>
      <c r="R557" s="153"/>
      <c r="S557" s="154"/>
      <c r="U557" s="155" t="str">
        <f t="shared" si="21"/>
        <v/>
      </c>
      <c r="V557" s="155" t="str">
        <f t="shared" si="22"/>
        <v/>
      </c>
      <c r="W557" s="156" t="str">
        <f t="shared" si="23"/>
        <v/>
      </c>
      <c r="X557" s="155"/>
      <c r="Y557" s="155"/>
      <c r="Z557" s="155"/>
      <c r="AA557" s="155"/>
      <c r="AB557" s="156"/>
      <c r="AC557" s="155"/>
      <c r="AD557" s="155"/>
      <c r="AE557" s="155"/>
      <c r="AF557" s="155"/>
      <c r="AG557" s="156"/>
      <c r="AH557" s="155"/>
      <c r="AI557" s="155"/>
    </row>
    <row r="558" spans="1:35" x14ac:dyDescent="0.2">
      <c r="A558" s="147"/>
      <c r="B558" s="148"/>
      <c r="C558" s="149"/>
      <c r="D558" s="150"/>
      <c r="E558" s="151"/>
      <c r="F558" s="150"/>
      <c r="G558" s="152"/>
      <c r="H558" s="150"/>
      <c r="I558" s="150"/>
      <c r="J558" s="152"/>
      <c r="K558" s="151"/>
      <c r="L558" s="151"/>
      <c r="M558" s="151"/>
      <c r="N558" s="151"/>
      <c r="O558" s="152"/>
      <c r="P558" s="152"/>
      <c r="Q558" s="153"/>
      <c r="R558" s="153"/>
      <c r="S558" s="154"/>
      <c r="U558" s="155" t="str">
        <f t="shared" si="21"/>
        <v/>
      </c>
      <c r="V558" s="155" t="str">
        <f t="shared" si="22"/>
        <v/>
      </c>
      <c r="W558" s="156" t="str">
        <f t="shared" si="23"/>
        <v/>
      </c>
      <c r="X558" s="155"/>
      <c r="Y558" s="155"/>
      <c r="Z558" s="155"/>
      <c r="AA558" s="155"/>
      <c r="AB558" s="156"/>
      <c r="AC558" s="155"/>
      <c r="AD558" s="155"/>
      <c r="AE558" s="155"/>
      <c r="AF558" s="155"/>
      <c r="AG558" s="156"/>
      <c r="AH558" s="155"/>
      <c r="AI558" s="155"/>
    </row>
    <row r="559" spans="1:35" x14ac:dyDescent="0.2">
      <c r="A559" s="147"/>
      <c r="B559" s="148"/>
      <c r="C559" s="149"/>
      <c r="D559" s="150"/>
      <c r="E559" s="151"/>
      <c r="F559" s="150"/>
      <c r="G559" s="152"/>
      <c r="H559" s="150"/>
      <c r="I559" s="150"/>
      <c r="J559" s="152"/>
      <c r="K559" s="151"/>
      <c r="L559" s="151"/>
      <c r="M559" s="151"/>
      <c r="N559" s="151"/>
      <c r="O559" s="152"/>
      <c r="P559" s="152"/>
      <c r="Q559" s="153"/>
      <c r="R559" s="153"/>
      <c r="S559" s="154"/>
      <c r="U559" s="155" t="str">
        <f t="shared" si="21"/>
        <v/>
      </c>
      <c r="V559" s="155" t="str">
        <f t="shared" si="22"/>
        <v/>
      </c>
      <c r="W559" s="156" t="str">
        <f t="shared" si="23"/>
        <v/>
      </c>
      <c r="X559" s="155"/>
      <c r="Y559" s="155"/>
      <c r="Z559" s="155"/>
      <c r="AA559" s="155"/>
      <c r="AB559" s="156"/>
      <c r="AC559" s="155"/>
      <c r="AD559" s="155"/>
      <c r="AE559" s="155"/>
      <c r="AF559" s="155"/>
      <c r="AG559" s="156"/>
      <c r="AH559" s="155"/>
      <c r="AI559" s="155"/>
    </row>
    <row r="560" spans="1:35" x14ac:dyDescent="0.2">
      <c r="A560" s="147"/>
      <c r="B560" s="148"/>
      <c r="C560" s="149"/>
      <c r="D560" s="150"/>
      <c r="E560" s="151"/>
      <c r="F560" s="150"/>
      <c r="G560" s="152"/>
      <c r="H560" s="150"/>
      <c r="I560" s="150"/>
      <c r="J560" s="152"/>
      <c r="K560" s="151"/>
      <c r="L560" s="151"/>
      <c r="M560" s="151"/>
      <c r="N560" s="151"/>
      <c r="O560" s="152"/>
      <c r="P560" s="152"/>
      <c r="Q560" s="153"/>
      <c r="R560" s="153"/>
      <c r="S560" s="154"/>
      <c r="U560" s="155" t="str">
        <f t="shared" si="21"/>
        <v/>
      </c>
      <c r="V560" s="155" t="str">
        <f t="shared" si="22"/>
        <v/>
      </c>
      <c r="W560" s="156" t="str">
        <f t="shared" si="23"/>
        <v/>
      </c>
      <c r="X560" s="155"/>
      <c r="Y560" s="155"/>
      <c r="Z560" s="155"/>
      <c r="AA560" s="155"/>
      <c r="AB560" s="156"/>
      <c r="AC560" s="155"/>
      <c r="AD560" s="155"/>
      <c r="AE560" s="155"/>
      <c r="AF560" s="155"/>
      <c r="AG560" s="156"/>
      <c r="AH560" s="155"/>
      <c r="AI560" s="155"/>
    </row>
    <row r="561" spans="1:35" x14ac:dyDescent="0.2">
      <c r="A561" s="147"/>
      <c r="B561" s="148"/>
      <c r="C561" s="149"/>
      <c r="D561" s="150"/>
      <c r="E561" s="151"/>
      <c r="F561" s="150"/>
      <c r="G561" s="152"/>
      <c r="H561" s="150"/>
      <c r="I561" s="150"/>
      <c r="J561" s="152"/>
      <c r="K561" s="151"/>
      <c r="L561" s="151"/>
      <c r="M561" s="151"/>
      <c r="N561" s="151"/>
      <c r="O561" s="152"/>
      <c r="P561" s="152"/>
      <c r="Q561" s="153"/>
      <c r="R561" s="153"/>
      <c r="S561" s="154"/>
      <c r="U561" s="155" t="str">
        <f t="shared" si="21"/>
        <v/>
      </c>
      <c r="V561" s="155" t="str">
        <f t="shared" si="22"/>
        <v/>
      </c>
      <c r="W561" s="156" t="str">
        <f t="shared" si="23"/>
        <v/>
      </c>
      <c r="X561" s="155"/>
      <c r="Y561" s="155"/>
      <c r="Z561" s="155"/>
      <c r="AA561" s="155"/>
      <c r="AB561" s="156"/>
      <c r="AC561" s="155"/>
      <c r="AD561" s="155"/>
      <c r="AE561" s="155"/>
      <c r="AF561" s="155"/>
      <c r="AG561" s="156"/>
      <c r="AH561" s="155"/>
      <c r="AI561" s="155"/>
    </row>
    <row r="562" spans="1:35" x14ac:dyDescent="0.2">
      <c r="A562" s="147"/>
      <c r="B562" s="148"/>
      <c r="C562" s="149"/>
      <c r="D562" s="150"/>
      <c r="E562" s="151"/>
      <c r="F562" s="150"/>
      <c r="G562" s="152"/>
      <c r="H562" s="150"/>
      <c r="I562" s="150"/>
      <c r="J562" s="152"/>
      <c r="K562" s="151"/>
      <c r="L562" s="151"/>
      <c r="M562" s="151"/>
      <c r="N562" s="151"/>
      <c r="O562" s="152"/>
      <c r="P562" s="152"/>
      <c r="Q562" s="153"/>
      <c r="R562" s="153"/>
      <c r="S562" s="154"/>
      <c r="U562" s="155" t="str">
        <f t="shared" si="21"/>
        <v/>
      </c>
      <c r="V562" s="155" t="str">
        <f t="shared" si="22"/>
        <v/>
      </c>
      <c r="W562" s="156" t="str">
        <f t="shared" si="23"/>
        <v/>
      </c>
      <c r="X562" s="155"/>
      <c r="Y562" s="155"/>
      <c r="Z562" s="155"/>
      <c r="AA562" s="155"/>
      <c r="AB562" s="156"/>
      <c r="AC562" s="155"/>
      <c r="AD562" s="155"/>
      <c r="AE562" s="155"/>
      <c r="AF562" s="155"/>
      <c r="AG562" s="156"/>
      <c r="AH562" s="155"/>
      <c r="AI562" s="155"/>
    </row>
    <row r="563" spans="1:35" x14ac:dyDescent="0.2">
      <c r="A563" s="147"/>
      <c r="B563" s="148"/>
      <c r="C563" s="149"/>
      <c r="D563" s="150"/>
      <c r="E563" s="151"/>
      <c r="F563" s="150"/>
      <c r="G563" s="152"/>
      <c r="H563" s="150"/>
      <c r="I563" s="150"/>
      <c r="J563" s="152"/>
      <c r="K563" s="151"/>
      <c r="L563" s="151"/>
      <c r="M563" s="151"/>
      <c r="N563" s="151"/>
      <c r="O563" s="152"/>
      <c r="P563" s="152"/>
      <c r="Q563" s="153"/>
      <c r="R563" s="153"/>
      <c r="S563" s="154"/>
      <c r="U563" s="155" t="str">
        <f t="shared" si="21"/>
        <v/>
      </c>
      <c r="V563" s="155" t="str">
        <f t="shared" si="22"/>
        <v/>
      </c>
      <c r="W563" s="156" t="str">
        <f t="shared" si="23"/>
        <v/>
      </c>
      <c r="X563" s="155"/>
      <c r="Y563" s="155"/>
      <c r="Z563" s="155"/>
      <c r="AA563" s="155"/>
      <c r="AB563" s="156"/>
      <c r="AC563" s="155"/>
      <c r="AD563" s="155"/>
      <c r="AE563" s="155"/>
      <c r="AF563" s="155"/>
      <c r="AG563" s="156"/>
      <c r="AH563" s="155"/>
      <c r="AI563" s="155"/>
    </row>
    <row r="564" spans="1:35" x14ac:dyDescent="0.2">
      <c r="A564" s="147"/>
      <c r="B564" s="148"/>
      <c r="C564" s="149"/>
      <c r="D564" s="150"/>
      <c r="E564" s="151"/>
      <c r="F564" s="150"/>
      <c r="G564" s="152"/>
      <c r="H564" s="150"/>
      <c r="I564" s="150"/>
      <c r="J564" s="152"/>
      <c r="K564" s="151"/>
      <c r="L564" s="151"/>
      <c r="M564" s="151"/>
      <c r="N564" s="151"/>
      <c r="O564" s="152"/>
      <c r="P564" s="152"/>
      <c r="Q564" s="153"/>
      <c r="R564" s="153"/>
      <c r="S564" s="154"/>
      <c r="U564" s="155" t="str">
        <f t="shared" si="21"/>
        <v/>
      </c>
      <c r="V564" s="155" t="str">
        <f t="shared" si="22"/>
        <v/>
      </c>
      <c r="W564" s="156" t="str">
        <f t="shared" si="23"/>
        <v/>
      </c>
      <c r="X564" s="155"/>
      <c r="Y564" s="155"/>
      <c r="Z564" s="155"/>
      <c r="AA564" s="155"/>
      <c r="AB564" s="156"/>
      <c r="AC564" s="155"/>
      <c r="AD564" s="155"/>
      <c r="AE564" s="155"/>
      <c r="AF564" s="155"/>
      <c r="AG564" s="156"/>
      <c r="AH564" s="155"/>
      <c r="AI564" s="155"/>
    </row>
    <row r="565" spans="1:35" x14ac:dyDescent="0.2">
      <c r="A565" s="147"/>
      <c r="B565" s="148"/>
      <c r="C565" s="149"/>
      <c r="D565" s="150"/>
      <c r="E565" s="151"/>
      <c r="F565" s="150"/>
      <c r="G565" s="152"/>
      <c r="H565" s="150"/>
      <c r="I565" s="150"/>
      <c r="J565" s="152"/>
      <c r="K565" s="151"/>
      <c r="L565" s="151"/>
      <c r="M565" s="151"/>
      <c r="N565" s="151"/>
      <c r="O565" s="152"/>
      <c r="P565" s="152"/>
      <c r="Q565" s="153"/>
      <c r="R565" s="153"/>
      <c r="S565" s="154"/>
      <c r="U565" s="155" t="str">
        <f t="shared" si="21"/>
        <v/>
      </c>
      <c r="V565" s="155" t="str">
        <f t="shared" si="22"/>
        <v/>
      </c>
      <c r="W565" s="156" t="str">
        <f t="shared" si="23"/>
        <v/>
      </c>
      <c r="X565" s="155"/>
      <c r="Y565" s="155"/>
      <c r="Z565" s="155"/>
      <c r="AA565" s="155"/>
      <c r="AB565" s="156"/>
      <c r="AC565" s="155"/>
      <c r="AD565" s="155"/>
      <c r="AE565" s="155"/>
      <c r="AF565" s="155"/>
      <c r="AG565" s="156"/>
      <c r="AH565" s="155"/>
      <c r="AI565" s="155"/>
    </row>
    <row r="566" spans="1:35" x14ac:dyDescent="0.2">
      <c r="A566" s="147"/>
      <c r="B566" s="148"/>
      <c r="C566" s="149"/>
      <c r="D566" s="150"/>
      <c r="E566" s="151"/>
      <c r="F566" s="150"/>
      <c r="G566" s="152"/>
      <c r="H566" s="150"/>
      <c r="I566" s="150"/>
      <c r="J566" s="152"/>
      <c r="K566" s="151"/>
      <c r="L566" s="151"/>
      <c r="M566" s="151"/>
      <c r="N566" s="151"/>
      <c r="O566" s="152"/>
      <c r="P566" s="152"/>
      <c r="Q566" s="153"/>
      <c r="R566" s="153"/>
      <c r="S566" s="154"/>
      <c r="U566" s="155" t="str">
        <f t="shared" si="21"/>
        <v/>
      </c>
      <c r="V566" s="155" t="str">
        <f t="shared" si="22"/>
        <v/>
      </c>
      <c r="W566" s="156" t="str">
        <f t="shared" si="23"/>
        <v/>
      </c>
      <c r="X566" s="155"/>
      <c r="Y566" s="155"/>
      <c r="Z566" s="155"/>
      <c r="AA566" s="155"/>
      <c r="AB566" s="156"/>
      <c r="AC566" s="155"/>
      <c r="AD566" s="155"/>
      <c r="AE566" s="155"/>
      <c r="AF566" s="155"/>
      <c r="AG566" s="156"/>
      <c r="AH566" s="155"/>
      <c r="AI566" s="155"/>
    </row>
    <row r="567" spans="1:35" x14ac:dyDescent="0.2">
      <c r="A567" s="147"/>
      <c r="B567" s="148"/>
      <c r="C567" s="149"/>
      <c r="D567" s="150"/>
      <c r="E567" s="151"/>
      <c r="F567" s="150"/>
      <c r="G567" s="152"/>
      <c r="H567" s="150"/>
      <c r="I567" s="150"/>
      <c r="J567" s="152"/>
      <c r="K567" s="151"/>
      <c r="L567" s="151"/>
      <c r="M567" s="151"/>
      <c r="N567" s="151"/>
      <c r="O567" s="152"/>
      <c r="P567" s="152"/>
      <c r="Q567" s="153"/>
      <c r="R567" s="153"/>
      <c r="S567" s="154"/>
      <c r="U567" s="155" t="str">
        <f t="shared" si="21"/>
        <v/>
      </c>
      <c r="V567" s="155" t="str">
        <f t="shared" si="22"/>
        <v/>
      </c>
      <c r="W567" s="156" t="str">
        <f t="shared" si="23"/>
        <v/>
      </c>
      <c r="X567" s="155"/>
      <c r="Y567" s="155"/>
      <c r="Z567" s="155"/>
      <c r="AA567" s="155"/>
      <c r="AB567" s="156"/>
      <c r="AC567" s="155"/>
      <c r="AD567" s="155"/>
      <c r="AE567" s="155"/>
      <c r="AF567" s="155"/>
      <c r="AG567" s="156"/>
      <c r="AH567" s="155"/>
      <c r="AI567" s="155"/>
    </row>
    <row r="568" spans="1:35" x14ac:dyDescent="0.2">
      <c r="A568" s="147"/>
      <c r="B568" s="148"/>
      <c r="C568" s="149"/>
      <c r="D568" s="150"/>
      <c r="E568" s="151"/>
      <c r="F568" s="150"/>
      <c r="G568" s="152"/>
      <c r="H568" s="150"/>
      <c r="I568" s="150"/>
      <c r="J568" s="152"/>
      <c r="K568" s="151"/>
      <c r="L568" s="151"/>
      <c r="M568" s="151"/>
      <c r="N568" s="151"/>
      <c r="O568" s="152"/>
      <c r="P568" s="152"/>
      <c r="Q568" s="153"/>
      <c r="R568" s="153"/>
      <c r="S568" s="154"/>
      <c r="U568" s="155" t="str">
        <f t="shared" ref="U568:U631" si="24">IF(K568, K568,"")</f>
        <v/>
      </c>
      <c r="V568" s="155" t="str">
        <f t="shared" ref="V568:V631" si="25">IF(M568, M568,"")</f>
        <v/>
      </c>
      <c r="W568" s="156" t="str">
        <f t="shared" ref="W568:W631" si="26">IF(O568, O568,"")</f>
        <v/>
      </c>
      <c r="X568" s="155"/>
      <c r="Y568" s="155"/>
      <c r="Z568" s="155"/>
      <c r="AA568" s="155"/>
      <c r="AB568" s="156"/>
      <c r="AC568" s="155"/>
      <c r="AD568" s="155"/>
      <c r="AE568" s="155"/>
      <c r="AF568" s="155"/>
      <c r="AG568" s="156"/>
      <c r="AH568" s="155"/>
      <c r="AI568" s="155"/>
    </row>
    <row r="569" spans="1:35" x14ac:dyDescent="0.2">
      <c r="A569" s="147"/>
      <c r="B569" s="148"/>
      <c r="C569" s="149"/>
      <c r="D569" s="150"/>
      <c r="E569" s="151"/>
      <c r="F569" s="150"/>
      <c r="G569" s="152"/>
      <c r="H569" s="150"/>
      <c r="I569" s="150"/>
      <c r="J569" s="152"/>
      <c r="K569" s="151"/>
      <c r="L569" s="151"/>
      <c r="M569" s="151"/>
      <c r="N569" s="151"/>
      <c r="O569" s="152"/>
      <c r="P569" s="152"/>
      <c r="Q569" s="153"/>
      <c r="R569" s="153"/>
      <c r="S569" s="154"/>
      <c r="U569" s="155" t="str">
        <f t="shared" si="24"/>
        <v/>
      </c>
      <c r="V569" s="155" t="str">
        <f t="shared" si="25"/>
        <v/>
      </c>
      <c r="W569" s="156" t="str">
        <f t="shared" si="26"/>
        <v/>
      </c>
      <c r="X569" s="155"/>
      <c r="Y569" s="155"/>
      <c r="Z569" s="155"/>
      <c r="AA569" s="155"/>
      <c r="AB569" s="156"/>
      <c r="AC569" s="155"/>
      <c r="AD569" s="155"/>
      <c r="AE569" s="155"/>
      <c r="AF569" s="155"/>
      <c r="AG569" s="156"/>
      <c r="AH569" s="155"/>
      <c r="AI569" s="155"/>
    </row>
    <row r="570" spans="1:35" x14ac:dyDescent="0.2">
      <c r="A570" s="147"/>
      <c r="B570" s="148"/>
      <c r="C570" s="149"/>
      <c r="D570" s="150"/>
      <c r="E570" s="151"/>
      <c r="F570" s="150"/>
      <c r="G570" s="152"/>
      <c r="H570" s="150"/>
      <c r="I570" s="150"/>
      <c r="J570" s="152"/>
      <c r="K570" s="151"/>
      <c r="L570" s="151"/>
      <c r="M570" s="151"/>
      <c r="N570" s="151"/>
      <c r="O570" s="152"/>
      <c r="P570" s="152"/>
      <c r="Q570" s="153"/>
      <c r="R570" s="153"/>
      <c r="S570" s="154"/>
      <c r="U570" s="155" t="str">
        <f t="shared" si="24"/>
        <v/>
      </c>
      <c r="V570" s="155" t="str">
        <f t="shared" si="25"/>
        <v/>
      </c>
      <c r="W570" s="156" t="str">
        <f t="shared" si="26"/>
        <v/>
      </c>
      <c r="X570" s="155"/>
      <c r="Y570" s="155"/>
      <c r="Z570" s="155"/>
      <c r="AA570" s="155"/>
      <c r="AB570" s="156"/>
      <c r="AC570" s="155"/>
      <c r="AD570" s="155"/>
      <c r="AE570" s="155"/>
      <c r="AF570" s="155"/>
      <c r="AG570" s="156"/>
      <c r="AH570" s="155"/>
      <c r="AI570" s="155"/>
    </row>
    <row r="571" spans="1:35" x14ac:dyDescent="0.2">
      <c r="A571" s="147"/>
      <c r="B571" s="148"/>
      <c r="C571" s="149"/>
      <c r="D571" s="150"/>
      <c r="E571" s="151"/>
      <c r="F571" s="150"/>
      <c r="G571" s="152"/>
      <c r="H571" s="150"/>
      <c r="I571" s="150"/>
      <c r="J571" s="152"/>
      <c r="K571" s="151"/>
      <c r="L571" s="151"/>
      <c r="M571" s="151"/>
      <c r="N571" s="151"/>
      <c r="O571" s="152"/>
      <c r="P571" s="152"/>
      <c r="Q571" s="153"/>
      <c r="R571" s="153"/>
      <c r="S571" s="154"/>
      <c r="U571" s="155" t="str">
        <f t="shared" si="24"/>
        <v/>
      </c>
      <c r="V571" s="155" t="str">
        <f t="shared" si="25"/>
        <v/>
      </c>
      <c r="W571" s="156" t="str">
        <f t="shared" si="26"/>
        <v/>
      </c>
      <c r="X571" s="155"/>
      <c r="Y571" s="155"/>
      <c r="Z571" s="155"/>
      <c r="AA571" s="155"/>
      <c r="AB571" s="156"/>
      <c r="AC571" s="155"/>
      <c r="AD571" s="155"/>
      <c r="AE571" s="155"/>
      <c r="AF571" s="155"/>
      <c r="AG571" s="156"/>
      <c r="AH571" s="155"/>
      <c r="AI571" s="155"/>
    </row>
    <row r="572" spans="1:35" x14ac:dyDescent="0.2">
      <c r="A572" s="147"/>
      <c r="B572" s="148"/>
      <c r="C572" s="149"/>
      <c r="D572" s="150"/>
      <c r="E572" s="151"/>
      <c r="F572" s="150"/>
      <c r="G572" s="152"/>
      <c r="H572" s="150"/>
      <c r="I572" s="150"/>
      <c r="J572" s="152"/>
      <c r="K572" s="151"/>
      <c r="L572" s="151"/>
      <c r="M572" s="151"/>
      <c r="N572" s="151"/>
      <c r="O572" s="152"/>
      <c r="P572" s="152"/>
      <c r="Q572" s="153"/>
      <c r="R572" s="153"/>
      <c r="S572" s="154"/>
      <c r="U572" s="155" t="str">
        <f t="shared" si="24"/>
        <v/>
      </c>
      <c r="V572" s="155" t="str">
        <f t="shared" si="25"/>
        <v/>
      </c>
      <c r="W572" s="156" t="str">
        <f t="shared" si="26"/>
        <v/>
      </c>
      <c r="X572" s="155"/>
      <c r="Y572" s="155"/>
      <c r="Z572" s="155"/>
      <c r="AA572" s="155"/>
      <c r="AB572" s="156"/>
      <c r="AC572" s="155"/>
      <c r="AD572" s="155"/>
      <c r="AE572" s="155"/>
      <c r="AF572" s="155"/>
      <c r="AG572" s="156"/>
      <c r="AH572" s="155"/>
      <c r="AI572" s="155"/>
    </row>
    <row r="573" spans="1:35" x14ac:dyDescent="0.2">
      <c r="A573" s="147"/>
      <c r="B573" s="148"/>
      <c r="C573" s="149"/>
      <c r="D573" s="150"/>
      <c r="E573" s="151"/>
      <c r="F573" s="150"/>
      <c r="G573" s="152"/>
      <c r="H573" s="150"/>
      <c r="I573" s="150"/>
      <c r="J573" s="152"/>
      <c r="K573" s="151"/>
      <c r="L573" s="151"/>
      <c r="M573" s="151"/>
      <c r="N573" s="151"/>
      <c r="O573" s="152"/>
      <c r="P573" s="152"/>
      <c r="Q573" s="153"/>
      <c r="R573" s="153"/>
      <c r="S573" s="154"/>
      <c r="U573" s="155" t="str">
        <f t="shared" si="24"/>
        <v/>
      </c>
      <c r="V573" s="155" t="str">
        <f t="shared" si="25"/>
        <v/>
      </c>
      <c r="W573" s="156" t="str">
        <f t="shared" si="26"/>
        <v/>
      </c>
      <c r="X573" s="155"/>
      <c r="Y573" s="155"/>
      <c r="Z573" s="155"/>
      <c r="AA573" s="155"/>
      <c r="AB573" s="156"/>
      <c r="AC573" s="155"/>
      <c r="AD573" s="155"/>
      <c r="AE573" s="155"/>
      <c r="AF573" s="155"/>
      <c r="AG573" s="156"/>
      <c r="AH573" s="155"/>
      <c r="AI573" s="155"/>
    </row>
    <row r="574" spans="1:35" x14ac:dyDescent="0.2">
      <c r="A574" s="147"/>
      <c r="B574" s="148"/>
      <c r="C574" s="149"/>
      <c r="D574" s="150"/>
      <c r="E574" s="151"/>
      <c r="F574" s="150"/>
      <c r="G574" s="152"/>
      <c r="H574" s="150"/>
      <c r="I574" s="150"/>
      <c r="J574" s="152"/>
      <c r="K574" s="151"/>
      <c r="L574" s="151"/>
      <c r="M574" s="151"/>
      <c r="N574" s="151"/>
      <c r="O574" s="152"/>
      <c r="P574" s="152"/>
      <c r="Q574" s="153"/>
      <c r="R574" s="153"/>
      <c r="S574" s="154"/>
      <c r="U574" s="155" t="str">
        <f t="shared" si="24"/>
        <v/>
      </c>
      <c r="V574" s="155" t="str">
        <f t="shared" si="25"/>
        <v/>
      </c>
      <c r="W574" s="156" t="str">
        <f t="shared" si="26"/>
        <v/>
      </c>
      <c r="X574" s="155"/>
      <c r="Y574" s="155"/>
      <c r="Z574" s="155"/>
      <c r="AA574" s="155"/>
      <c r="AB574" s="156"/>
      <c r="AC574" s="155"/>
      <c r="AD574" s="155"/>
      <c r="AE574" s="155"/>
      <c r="AF574" s="155"/>
      <c r="AG574" s="156"/>
      <c r="AH574" s="155"/>
      <c r="AI574" s="155"/>
    </row>
    <row r="575" spans="1:35" x14ac:dyDescent="0.2">
      <c r="A575" s="147"/>
      <c r="B575" s="148"/>
      <c r="C575" s="149"/>
      <c r="D575" s="150"/>
      <c r="E575" s="151"/>
      <c r="F575" s="150"/>
      <c r="G575" s="152"/>
      <c r="H575" s="150"/>
      <c r="I575" s="150"/>
      <c r="J575" s="152"/>
      <c r="K575" s="151"/>
      <c r="L575" s="151"/>
      <c r="M575" s="151"/>
      <c r="N575" s="151"/>
      <c r="O575" s="152"/>
      <c r="P575" s="152"/>
      <c r="Q575" s="153"/>
      <c r="R575" s="153"/>
      <c r="S575" s="154"/>
      <c r="U575" s="155" t="str">
        <f t="shared" si="24"/>
        <v/>
      </c>
      <c r="V575" s="155" t="str">
        <f t="shared" si="25"/>
        <v/>
      </c>
      <c r="W575" s="156" t="str">
        <f t="shared" si="26"/>
        <v/>
      </c>
      <c r="X575" s="155"/>
      <c r="Y575" s="155"/>
      <c r="Z575" s="155"/>
      <c r="AA575" s="155"/>
      <c r="AB575" s="156"/>
      <c r="AC575" s="155"/>
      <c r="AD575" s="155"/>
      <c r="AE575" s="155"/>
      <c r="AF575" s="155"/>
      <c r="AG575" s="156"/>
      <c r="AH575" s="155"/>
      <c r="AI575" s="155"/>
    </row>
    <row r="576" spans="1:35" x14ac:dyDescent="0.2">
      <c r="A576" s="147"/>
      <c r="B576" s="148"/>
      <c r="C576" s="149"/>
      <c r="D576" s="150"/>
      <c r="E576" s="151"/>
      <c r="F576" s="150"/>
      <c r="G576" s="152"/>
      <c r="H576" s="150"/>
      <c r="I576" s="150"/>
      <c r="J576" s="152"/>
      <c r="K576" s="151"/>
      <c r="L576" s="151"/>
      <c r="M576" s="151"/>
      <c r="N576" s="151"/>
      <c r="O576" s="152"/>
      <c r="P576" s="152"/>
      <c r="Q576" s="153"/>
      <c r="R576" s="153"/>
      <c r="S576" s="154"/>
      <c r="U576" s="155" t="str">
        <f t="shared" si="24"/>
        <v/>
      </c>
      <c r="V576" s="155" t="str">
        <f t="shared" si="25"/>
        <v/>
      </c>
      <c r="W576" s="156" t="str">
        <f t="shared" si="26"/>
        <v/>
      </c>
      <c r="X576" s="155"/>
      <c r="Y576" s="155"/>
      <c r="Z576" s="155"/>
      <c r="AA576" s="155"/>
      <c r="AB576" s="156"/>
      <c r="AC576" s="155"/>
      <c r="AD576" s="155"/>
      <c r="AE576" s="155"/>
      <c r="AF576" s="155"/>
      <c r="AG576" s="156"/>
      <c r="AH576" s="155"/>
      <c r="AI576" s="155"/>
    </row>
    <row r="577" spans="1:35" x14ac:dyDescent="0.2">
      <c r="A577" s="147"/>
      <c r="B577" s="148"/>
      <c r="C577" s="149"/>
      <c r="D577" s="150"/>
      <c r="E577" s="151"/>
      <c r="F577" s="150"/>
      <c r="G577" s="152"/>
      <c r="H577" s="150"/>
      <c r="I577" s="150"/>
      <c r="J577" s="152"/>
      <c r="K577" s="151"/>
      <c r="L577" s="151"/>
      <c r="M577" s="151"/>
      <c r="N577" s="151"/>
      <c r="O577" s="152"/>
      <c r="P577" s="152"/>
      <c r="Q577" s="153"/>
      <c r="R577" s="153"/>
      <c r="S577" s="154"/>
      <c r="U577" s="155" t="str">
        <f t="shared" si="24"/>
        <v/>
      </c>
      <c r="V577" s="155" t="str">
        <f t="shared" si="25"/>
        <v/>
      </c>
      <c r="W577" s="156" t="str">
        <f t="shared" si="26"/>
        <v/>
      </c>
      <c r="X577" s="155"/>
      <c r="Y577" s="155"/>
      <c r="Z577" s="155"/>
      <c r="AA577" s="155"/>
      <c r="AB577" s="156"/>
      <c r="AC577" s="155"/>
      <c r="AD577" s="155"/>
      <c r="AE577" s="155"/>
      <c r="AF577" s="155"/>
      <c r="AG577" s="156"/>
      <c r="AH577" s="155"/>
      <c r="AI577" s="155"/>
    </row>
    <row r="578" spans="1:35" x14ac:dyDescent="0.2">
      <c r="A578" s="147"/>
      <c r="B578" s="148"/>
      <c r="C578" s="149"/>
      <c r="D578" s="150"/>
      <c r="E578" s="151"/>
      <c r="F578" s="150"/>
      <c r="G578" s="152"/>
      <c r="H578" s="150"/>
      <c r="I578" s="150"/>
      <c r="J578" s="152"/>
      <c r="K578" s="151"/>
      <c r="L578" s="151"/>
      <c r="M578" s="151"/>
      <c r="N578" s="151"/>
      <c r="O578" s="152"/>
      <c r="P578" s="152"/>
      <c r="Q578" s="153"/>
      <c r="R578" s="153"/>
      <c r="S578" s="154"/>
      <c r="U578" s="155" t="str">
        <f t="shared" si="24"/>
        <v/>
      </c>
      <c r="V578" s="155" t="str">
        <f t="shared" si="25"/>
        <v/>
      </c>
      <c r="W578" s="156" t="str">
        <f t="shared" si="26"/>
        <v/>
      </c>
      <c r="X578" s="155"/>
      <c r="Y578" s="155"/>
      <c r="Z578" s="155"/>
      <c r="AA578" s="155"/>
      <c r="AB578" s="156"/>
      <c r="AC578" s="155"/>
      <c r="AD578" s="155"/>
      <c r="AE578" s="155"/>
      <c r="AF578" s="155"/>
      <c r="AG578" s="156"/>
      <c r="AH578" s="155"/>
      <c r="AI578" s="155"/>
    </row>
    <row r="579" spans="1:35" x14ac:dyDescent="0.2">
      <c r="A579" s="147"/>
      <c r="B579" s="148"/>
      <c r="C579" s="149"/>
      <c r="D579" s="150"/>
      <c r="E579" s="151"/>
      <c r="F579" s="150"/>
      <c r="G579" s="152"/>
      <c r="H579" s="150"/>
      <c r="I579" s="150"/>
      <c r="J579" s="152"/>
      <c r="K579" s="151"/>
      <c r="L579" s="151"/>
      <c r="M579" s="151"/>
      <c r="N579" s="151"/>
      <c r="O579" s="152"/>
      <c r="P579" s="152"/>
      <c r="Q579" s="153"/>
      <c r="R579" s="153"/>
      <c r="S579" s="154"/>
      <c r="U579" s="155" t="str">
        <f t="shared" si="24"/>
        <v/>
      </c>
      <c r="V579" s="155" t="str">
        <f t="shared" si="25"/>
        <v/>
      </c>
      <c r="W579" s="156" t="str">
        <f t="shared" si="26"/>
        <v/>
      </c>
      <c r="X579" s="155"/>
      <c r="Y579" s="155"/>
      <c r="Z579" s="155"/>
      <c r="AA579" s="155"/>
      <c r="AB579" s="156"/>
      <c r="AC579" s="155"/>
      <c r="AD579" s="155"/>
      <c r="AE579" s="155"/>
      <c r="AF579" s="155"/>
      <c r="AG579" s="156"/>
      <c r="AH579" s="155"/>
      <c r="AI579" s="155"/>
    </row>
    <row r="580" spans="1:35" x14ac:dyDescent="0.2">
      <c r="A580" s="147"/>
      <c r="B580" s="148"/>
      <c r="C580" s="149"/>
      <c r="D580" s="150"/>
      <c r="E580" s="151"/>
      <c r="F580" s="150"/>
      <c r="G580" s="152"/>
      <c r="H580" s="150"/>
      <c r="I580" s="150"/>
      <c r="J580" s="152"/>
      <c r="K580" s="151"/>
      <c r="L580" s="151"/>
      <c r="M580" s="151"/>
      <c r="N580" s="151"/>
      <c r="O580" s="152"/>
      <c r="P580" s="152"/>
      <c r="Q580" s="153"/>
      <c r="R580" s="153"/>
      <c r="S580" s="154"/>
      <c r="U580" s="155" t="str">
        <f t="shared" si="24"/>
        <v/>
      </c>
      <c r="V580" s="155" t="str">
        <f t="shared" si="25"/>
        <v/>
      </c>
      <c r="W580" s="156" t="str">
        <f t="shared" si="26"/>
        <v/>
      </c>
      <c r="X580" s="155"/>
      <c r="Y580" s="155"/>
      <c r="Z580" s="155"/>
      <c r="AA580" s="155"/>
      <c r="AB580" s="156"/>
      <c r="AC580" s="155"/>
      <c r="AD580" s="155"/>
      <c r="AE580" s="155"/>
      <c r="AF580" s="155"/>
      <c r="AG580" s="156"/>
      <c r="AH580" s="155"/>
      <c r="AI580" s="155"/>
    </row>
    <row r="581" spans="1:35" x14ac:dyDescent="0.2">
      <c r="A581" s="147"/>
      <c r="B581" s="148"/>
      <c r="C581" s="149"/>
      <c r="D581" s="150"/>
      <c r="E581" s="151"/>
      <c r="F581" s="150"/>
      <c r="G581" s="152"/>
      <c r="H581" s="150"/>
      <c r="I581" s="150"/>
      <c r="J581" s="152"/>
      <c r="K581" s="151"/>
      <c r="L581" s="151"/>
      <c r="M581" s="151"/>
      <c r="N581" s="151"/>
      <c r="O581" s="152"/>
      <c r="P581" s="152"/>
      <c r="Q581" s="153"/>
      <c r="R581" s="153"/>
      <c r="S581" s="154"/>
      <c r="U581" s="155" t="str">
        <f t="shared" si="24"/>
        <v/>
      </c>
      <c r="V581" s="155" t="str">
        <f t="shared" si="25"/>
        <v/>
      </c>
      <c r="W581" s="156" t="str">
        <f t="shared" si="26"/>
        <v/>
      </c>
      <c r="X581" s="155"/>
      <c r="Y581" s="155"/>
      <c r="Z581" s="155"/>
      <c r="AA581" s="155"/>
      <c r="AB581" s="156"/>
      <c r="AC581" s="155"/>
      <c r="AD581" s="155"/>
      <c r="AE581" s="155"/>
      <c r="AF581" s="155"/>
      <c r="AG581" s="156"/>
      <c r="AH581" s="155"/>
      <c r="AI581" s="155"/>
    </row>
    <row r="582" spans="1:35" x14ac:dyDescent="0.2">
      <c r="A582" s="147"/>
      <c r="B582" s="148"/>
      <c r="C582" s="149"/>
      <c r="D582" s="150"/>
      <c r="E582" s="151"/>
      <c r="F582" s="150"/>
      <c r="G582" s="152"/>
      <c r="H582" s="150"/>
      <c r="I582" s="150"/>
      <c r="J582" s="152"/>
      <c r="K582" s="151"/>
      <c r="L582" s="151"/>
      <c r="M582" s="151"/>
      <c r="N582" s="151"/>
      <c r="O582" s="152"/>
      <c r="P582" s="152"/>
      <c r="Q582" s="153"/>
      <c r="R582" s="153"/>
      <c r="S582" s="154"/>
      <c r="U582" s="155" t="str">
        <f t="shared" si="24"/>
        <v/>
      </c>
      <c r="V582" s="155" t="str">
        <f t="shared" si="25"/>
        <v/>
      </c>
      <c r="W582" s="156" t="str">
        <f t="shared" si="26"/>
        <v/>
      </c>
      <c r="X582" s="155"/>
      <c r="Y582" s="155"/>
      <c r="Z582" s="155"/>
      <c r="AA582" s="155"/>
      <c r="AB582" s="156"/>
      <c r="AC582" s="155"/>
      <c r="AD582" s="155"/>
      <c r="AE582" s="155"/>
      <c r="AF582" s="155"/>
      <c r="AG582" s="156"/>
      <c r="AH582" s="155"/>
      <c r="AI582" s="155"/>
    </row>
    <row r="583" spans="1:35" x14ac:dyDescent="0.2">
      <c r="A583" s="147"/>
      <c r="B583" s="148"/>
      <c r="C583" s="149"/>
      <c r="D583" s="150"/>
      <c r="E583" s="151"/>
      <c r="F583" s="150"/>
      <c r="G583" s="152"/>
      <c r="H583" s="150"/>
      <c r="I583" s="150"/>
      <c r="J583" s="152"/>
      <c r="K583" s="151"/>
      <c r="L583" s="151"/>
      <c r="M583" s="151"/>
      <c r="N583" s="151"/>
      <c r="O583" s="152"/>
      <c r="P583" s="152"/>
      <c r="Q583" s="153"/>
      <c r="R583" s="153"/>
      <c r="S583" s="154"/>
      <c r="U583" s="155" t="str">
        <f t="shared" si="24"/>
        <v/>
      </c>
      <c r="V583" s="155" t="str">
        <f t="shared" si="25"/>
        <v/>
      </c>
      <c r="W583" s="156" t="str">
        <f t="shared" si="26"/>
        <v/>
      </c>
      <c r="X583" s="155"/>
      <c r="Y583" s="155"/>
      <c r="Z583" s="155"/>
      <c r="AA583" s="155"/>
      <c r="AB583" s="156"/>
      <c r="AC583" s="155"/>
      <c r="AD583" s="155"/>
      <c r="AE583" s="155"/>
      <c r="AF583" s="155"/>
      <c r="AG583" s="156"/>
      <c r="AH583" s="155"/>
      <c r="AI583" s="155"/>
    </row>
    <row r="584" spans="1:35" x14ac:dyDescent="0.2">
      <c r="A584" s="147"/>
      <c r="B584" s="148"/>
      <c r="C584" s="149"/>
      <c r="D584" s="150"/>
      <c r="E584" s="151"/>
      <c r="F584" s="150"/>
      <c r="G584" s="152"/>
      <c r="H584" s="150"/>
      <c r="I584" s="150"/>
      <c r="J584" s="152"/>
      <c r="K584" s="151"/>
      <c r="L584" s="151"/>
      <c r="M584" s="151"/>
      <c r="N584" s="151"/>
      <c r="O584" s="152"/>
      <c r="P584" s="152"/>
      <c r="Q584" s="153"/>
      <c r="R584" s="153"/>
      <c r="S584" s="154"/>
      <c r="U584" s="155" t="str">
        <f t="shared" si="24"/>
        <v/>
      </c>
      <c r="V584" s="155" t="str">
        <f t="shared" si="25"/>
        <v/>
      </c>
      <c r="W584" s="156" t="str">
        <f t="shared" si="26"/>
        <v/>
      </c>
      <c r="X584" s="155"/>
      <c r="Y584" s="155"/>
      <c r="Z584" s="155"/>
      <c r="AA584" s="155"/>
      <c r="AB584" s="156"/>
      <c r="AC584" s="155"/>
      <c r="AD584" s="155"/>
      <c r="AE584" s="155"/>
      <c r="AF584" s="155"/>
      <c r="AG584" s="156"/>
      <c r="AH584" s="155"/>
      <c r="AI584" s="155"/>
    </row>
    <row r="585" spans="1:35" x14ac:dyDescent="0.2">
      <c r="A585" s="147"/>
      <c r="B585" s="148"/>
      <c r="C585" s="149"/>
      <c r="D585" s="150"/>
      <c r="E585" s="151"/>
      <c r="F585" s="150"/>
      <c r="G585" s="152"/>
      <c r="H585" s="150"/>
      <c r="I585" s="150"/>
      <c r="J585" s="152"/>
      <c r="K585" s="151"/>
      <c r="L585" s="151"/>
      <c r="M585" s="151"/>
      <c r="N585" s="151"/>
      <c r="O585" s="152"/>
      <c r="P585" s="152"/>
      <c r="Q585" s="153"/>
      <c r="R585" s="153"/>
      <c r="S585" s="154"/>
      <c r="U585" s="155" t="str">
        <f t="shared" si="24"/>
        <v/>
      </c>
      <c r="V585" s="155" t="str">
        <f t="shared" si="25"/>
        <v/>
      </c>
      <c r="W585" s="156" t="str">
        <f t="shared" si="26"/>
        <v/>
      </c>
      <c r="X585" s="155"/>
      <c r="Y585" s="155"/>
      <c r="Z585" s="155"/>
      <c r="AA585" s="155"/>
      <c r="AB585" s="156"/>
      <c r="AC585" s="155"/>
      <c r="AD585" s="155"/>
      <c r="AE585" s="155"/>
      <c r="AF585" s="155"/>
      <c r="AG585" s="156"/>
      <c r="AH585" s="155"/>
      <c r="AI585" s="155"/>
    </row>
    <row r="586" spans="1:35" x14ac:dyDescent="0.2">
      <c r="A586" s="147"/>
      <c r="B586" s="148"/>
      <c r="C586" s="149"/>
      <c r="D586" s="150"/>
      <c r="E586" s="151"/>
      <c r="F586" s="150"/>
      <c r="G586" s="152"/>
      <c r="H586" s="150"/>
      <c r="I586" s="150"/>
      <c r="J586" s="152"/>
      <c r="K586" s="151"/>
      <c r="L586" s="151"/>
      <c r="M586" s="151"/>
      <c r="N586" s="151"/>
      <c r="O586" s="152"/>
      <c r="P586" s="152"/>
      <c r="Q586" s="153"/>
      <c r="R586" s="153"/>
      <c r="S586" s="154"/>
      <c r="U586" s="155" t="str">
        <f t="shared" si="24"/>
        <v/>
      </c>
      <c r="V586" s="155" t="str">
        <f t="shared" si="25"/>
        <v/>
      </c>
      <c r="W586" s="156" t="str">
        <f t="shared" si="26"/>
        <v/>
      </c>
      <c r="X586" s="155"/>
      <c r="Y586" s="155"/>
      <c r="Z586" s="155"/>
      <c r="AA586" s="155"/>
      <c r="AB586" s="156"/>
      <c r="AC586" s="155"/>
      <c r="AD586" s="155"/>
      <c r="AE586" s="155"/>
      <c r="AF586" s="155"/>
      <c r="AG586" s="156"/>
      <c r="AH586" s="155"/>
      <c r="AI586" s="155"/>
    </row>
    <row r="587" spans="1:35" x14ac:dyDescent="0.2">
      <c r="A587" s="147"/>
      <c r="B587" s="148"/>
      <c r="C587" s="149"/>
      <c r="D587" s="150"/>
      <c r="E587" s="151"/>
      <c r="F587" s="150"/>
      <c r="G587" s="152"/>
      <c r="H587" s="150"/>
      <c r="I587" s="150"/>
      <c r="J587" s="152"/>
      <c r="K587" s="151"/>
      <c r="L587" s="151"/>
      <c r="M587" s="151"/>
      <c r="N587" s="151"/>
      <c r="O587" s="152"/>
      <c r="P587" s="152"/>
      <c r="Q587" s="153"/>
      <c r="R587" s="153"/>
      <c r="S587" s="154"/>
      <c r="U587" s="155" t="str">
        <f t="shared" si="24"/>
        <v/>
      </c>
      <c r="V587" s="155" t="str">
        <f t="shared" si="25"/>
        <v/>
      </c>
      <c r="W587" s="156" t="str">
        <f t="shared" si="26"/>
        <v/>
      </c>
      <c r="X587" s="155"/>
      <c r="Y587" s="155"/>
      <c r="Z587" s="155"/>
      <c r="AA587" s="155"/>
      <c r="AB587" s="156"/>
      <c r="AC587" s="155"/>
      <c r="AD587" s="155"/>
      <c r="AE587" s="155"/>
      <c r="AF587" s="155"/>
      <c r="AG587" s="156"/>
      <c r="AH587" s="155"/>
      <c r="AI587" s="155"/>
    </row>
    <row r="588" spans="1:35" x14ac:dyDescent="0.2">
      <c r="A588" s="147"/>
      <c r="B588" s="148"/>
      <c r="C588" s="149"/>
      <c r="D588" s="150"/>
      <c r="E588" s="151"/>
      <c r="F588" s="150"/>
      <c r="G588" s="152"/>
      <c r="H588" s="150"/>
      <c r="I588" s="150"/>
      <c r="J588" s="152"/>
      <c r="K588" s="151"/>
      <c r="L588" s="151"/>
      <c r="M588" s="151"/>
      <c r="N588" s="151"/>
      <c r="O588" s="152"/>
      <c r="P588" s="152"/>
      <c r="Q588" s="153"/>
      <c r="R588" s="153"/>
      <c r="S588" s="154"/>
      <c r="U588" s="155" t="str">
        <f t="shared" si="24"/>
        <v/>
      </c>
      <c r="V588" s="155" t="str">
        <f t="shared" si="25"/>
        <v/>
      </c>
      <c r="W588" s="156" t="str">
        <f t="shared" si="26"/>
        <v/>
      </c>
      <c r="X588" s="155"/>
      <c r="Y588" s="155"/>
      <c r="Z588" s="155"/>
      <c r="AA588" s="155"/>
      <c r="AB588" s="156"/>
      <c r="AC588" s="155"/>
      <c r="AD588" s="155"/>
      <c r="AE588" s="155"/>
      <c r="AF588" s="155"/>
      <c r="AG588" s="156"/>
      <c r="AH588" s="155"/>
      <c r="AI588" s="155"/>
    </row>
    <row r="589" spans="1:35" x14ac:dyDescent="0.2">
      <c r="A589" s="147"/>
      <c r="B589" s="148"/>
      <c r="C589" s="149"/>
      <c r="D589" s="150"/>
      <c r="E589" s="151"/>
      <c r="F589" s="150"/>
      <c r="G589" s="152"/>
      <c r="H589" s="150"/>
      <c r="I589" s="150"/>
      <c r="J589" s="152"/>
      <c r="K589" s="151"/>
      <c r="L589" s="151"/>
      <c r="M589" s="151"/>
      <c r="N589" s="151"/>
      <c r="O589" s="152"/>
      <c r="P589" s="152"/>
      <c r="Q589" s="153"/>
      <c r="R589" s="153"/>
      <c r="S589" s="154"/>
      <c r="U589" s="155" t="str">
        <f t="shared" si="24"/>
        <v/>
      </c>
      <c r="V589" s="155" t="str">
        <f t="shared" si="25"/>
        <v/>
      </c>
      <c r="W589" s="156" t="str">
        <f t="shared" si="26"/>
        <v/>
      </c>
      <c r="X589" s="155"/>
      <c r="Y589" s="155"/>
      <c r="Z589" s="155"/>
      <c r="AA589" s="155"/>
      <c r="AB589" s="156"/>
      <c r="AC589" s="155"/>
      <c r="AD589" s="155"/>
      <c r="AE589" s="155"/>
      <c r="AF589" s="155"/>
      <c r="AG589" s="156"/>
      <c r="AH589" s="155"/>
      <c r="AI589" s="155"/>
    </row>
    <row r="590" spans="1:35" x14ac:dyDescent="0.2">
      <c r="A590" s="147"/>
      <c r="B590" s="148"/>
      <c r="C590" s="149"/>
      <c r="D590" s="150"/>
      <c r="E590" s="151"/>
      <c r="F590" s="150"/>
      <c r="G590" s="152"/>
      <c r="H590" s="150"/>
      <c r="I590" s="150"/>
      <c r="J590" s="152"/>
      <c r="K590" s="151"/>
      <c r="L590" s="151"/>
      <c r="M590" s="151"/>
      <c r="N590" s="151"/>
      <c r="O590" s="152"/>
      <c r="P590" s="152"/>
      <c r="Q590" s="153"/>
      <c r="R590" s="153"/>
      <c r="S590" s="154"/>
      <c r="U590" s="155" t="str">
        <f t="shared" si="24"/>
        <v/>
      </c>
      <c r="V590" s="155" t="str">
        <f t="shared" si="25"/>
        <v/>
      </c>
      <c r="W590" s="156" t="str">
        <f t="shared" si="26"/>
        <v/>
      </c>
      <c r="X590" s="155"/>
      <c r="Y590" s="155"/>
      <c r="Z590" s="155"/>
      <c r="AA590" s="155"/>
      <c r="AB590" s="156"/>
      <c r="AC590" s="155"/>
      <c r="AD590" s="155"/>
      <c r="AE590" s="155"/>
      <c r="AF590" s="155"/>
      <c r="AG590" s="156"/>
      <c r="AH590" s="155"/>
      <c r="AI590" s="155"/>
    </row>
    <row r="591" spans="1:35" x14ac:dyDescent="0.2">
      <c r="A591" s="147"/>
      <c r="B591" s="148"/>
      <c r="C591" s="149"/>
      <c r="D591" s="150"/>
      <c r="E591" s="151"/>
      <c r="F591" s="150"/>
      <c r="G591" s="152"/>
      <c r="H591" s="150"/>
      <c r="I591" s="150"/>
      <c r="J591" s="152"/>
      <c r="K591" s="151"/>
      <c r="L591" s="151"/>
      <c r="M591" s="151"/>
      <c r="N591" s="151"/>
      <c r="O591" s="152"/>
      <c r="P591" s="152"/>
      <c r="Q591" s="153"/>
      <c r="R591" s="153"/>
      <c r="S591" s="154"/>
      <c r="U591" s="155" t="str">
        <f t="shared" si="24"/>
        <v/>
      </c>
      <c r="V591" s="155" t="str">
        <f t="shared" si="25"/>
        <v/>
      </c>
      <c r="W591" s="156" t="str">
        <f t="shared" si="26"/>
        <v/>
      </c>
      <c r="X591" s="155"/>
      <c r="Y591" s="155"/>
      <c r="Z591" s="155"/>
      <c r="AA591" s="155"/>
      <c r="AB591" s="156"/>
      <c r="AC591" s="155"/>
      <c r="AD591" s="155"/>
      <c r="AE591" s="155"/>
      <c r="AF591" s="155"/>
      <c r="AG591" s="156"/>
      <c r="AH591" s="155"/>
      <c r="AI591" s="155"/>
    </row>
    <row r="592" spans="1:35" x14ac:dyDescent="0.2">
      <c r="A592" s="147"/>
      <c r="B592" s="148"/>
      <c r="C592" s="149"/>
      <c r="D592" s="150"/>
      <c r="E592" s="151"/>
      <c r="F592" s="150"/>
      <c r="G592" s="152"/>
      <c r="H592" s="150"/>
      <c r="I592" s="150"/>
      <c r="J592" s="152"/>
      <c r="K592" s="151"/>
      <c r="L592" s="151"/>
      <c r="M592" s="151"/>
      <c r="N592" s="151"/>
      <c r="O592" s="152"/>
      <c r="P592" s="152"/>
      <c r="Q592" s="153"/>
      <c r="R592" s="153"/>
      <c r="S592" s="154"/>
      <c r="U592" s="155" t="str">
        <f t="shared" si="24"/>
        <v/>
      </c>
      <c r="V592" s="155" t="str">
        <f t="shared" si="25"/>
        <v/>
      </c>
      <c r="W592" s="156" t="str">
        <f t="shared" si="26"/>
        <v/>
      </c>
      <c r="X592" s="155"/>
      <c r="Y592" s="155"/>
      <c r="Z592" s="155"/>
      <c r="AA592" s="155"/>
      <c r="AB592" s="156"/>
      <c r="AC592" s="155"/>
      <c r="AD592" s="155"/>
      <c r="AE592" s="155"/>
      <c r="AF592" s="155"/>
      <c r="AG592" s="156"/>
      <c r="AH592" s="155"/>
      <c r="AI592" s="155"/>
    </row>
    <row r="593" spans="1:35" x14ac:dyDescent="0.2">
      <c r="A593" s="147"/>
      <c r="B593" s="148"/>
      <c r="C593" s="149"/>
      <c r="D593" s="150"/>
      <c r="E593" s="151"/>
      <c r="F593" s="150"/>
      <c r="G593" s="152"/>
      <c r="H593" s="150"/>
      <c r="I593" s="150"/>
      <c r="J593" s="152"/>
      <c r="K593" s="151"/>
      <c r="L593" s="151"/>
      <c r="M593" s="151"/>
      <c r="N593" s="151"/>
      <c r="O593" s="152"/>
      <c r="P593" s="152"/>
      <c r="Q593" s="153"/>
      <c r="R593" s="153"/>
      <c r="S593" s="154"/>
      <c r="U593" s="155" t="str">
        <f t="shared" si="24"/>
        <v/>
      </c>
      <c r="V593" s="155" t="str">
        <f t="shared" si="25"/>
        <v/>
      </c>
      <c r="W593" s="156" t="str">
        <f t="shared" si="26"/>
        <v/>
      </c>
      <c r="X593" s="155"/>
      <c r="Y593" s="155"/>
      <c r="Z593" s="155"/>
      <c r="AA593" s="155"/>
      <c r="AB593" s="156"/>
      <c r="AC593" s="155"/>
      <c r="AD593" s="155"/>
      <c r="AE593" s="155"/>
      <c r="AF593" s="155"/>
      <c r="AG593" s="156"/>
      <c r="AH593" s="155"/>
      <c r="AI593" s="155"/>
    </row>
    <row r="594" spans="1:35" x14ac:dyDescent="0.2">
      <c r="A594" s="147"/>
      <c r="B594" s="148"/>
      <c r="C594" s="149"/>
      <c r="D594" s="150"/>
      <c r="E594" s="151"/>
      <c r="F594" s="150"/>
      <c r="G594" s="152"/>
      <c r="H594" s="150"/>
      <c r="I594" s="150"/>
      <c r="J594" s="152"/>
      <c r="K594" s="151"/>
      <c r="L594" s="151"/>
      <c r="M594" s="151"/>
      <c r="N594" s="151"/>
      <c r="O594" s="152"/>
      <c r="P594" s="152"/>
      <c r="Q594" s="153"/>
      <c r="R594" s="153"/>
      <c r="S594" s="154"/>
      <c r="U594" s="155" t="str">
        <f t="shared" si="24"/>
        <v/>
      </c>
      <c r="V594" s="155" t="str">
        <f t="shared" si="25"/>
        <v/>
      </c>
      <c r="W594" s="156" t="str">
        <f t="shared" si="26"/>
        <v/>
      </c>
      <c r="X594" s="155"/>
      <c r="Y594" s="155"/>
      <c r="Z594" s="155"/>
      <c r="AA594" s="155"/>
      <c r="AB594" s="156"/>
      <c r="AC594" s="155"/>
      <c r="AD594" s="155"/>
      <c r="AE594" s="155"/>
      <c r="AF594" s="155"/>
      <c r="AG594" s="156"/>
      <c r="AH594" s="155"/>
      <c r="AI594" s="155"/>
    </row>
    <row r="595" spans="1:35" x14ac:dyDescent="0.2">
      <c r="A595" s="147"/>
      <c r="B595" s="148"/>
      <c r="C595" s="149"/>
      <c r="D595" s="150"/>
      <c r="E595" s="151"/>
      <c r="F595" s="150"/>
      <c r="G595" s="152"/>
      <c r="H595" s="150"/>
      <c r="I595" s="150"/>
      <c r="J595" s="152"/>
      <c r="K595" s="151"/>
      <c r="L595" s="151"/>
      <c r="M595" s="151"/>
      <c r="N595" s="151"/>
      <c r="O595" s="152"/>
      <c r="P595" s="152"/>
      <c r="Q595" s="153"/>
      <c r="R595" s="153"/>
      <c r="S595" s="154"/>
      <c r="U595" s="155" t="str">
        <f t="shared" si="24"/>
        <v/>
      </c>
      <c r="V595" s="155" t="str">
        <f t="shared" si="25"/>
        <v/>
      </c>
      <c r="W595" s="156" t="str">
        <f t="shared" si="26"/>
        <v/>
      </c>
      <c r="X595" s="155"/>
      <c r="Y595" s="155"/>
      <c r="Z595" s="155"/>
      <c r="AA595" s="155"/>
      <c r="AB595" s="156"/>
      <c r="AC595" s="155"/>
      <c r="AD595" s="155"/>
      <c r="AE595" s="155"/>
      <c r="AF595" s="155"/>
      <c r="AG595" s="156"/>
      <c r="AH595" s="155"/>
      <c r="AI595" s="155"/>
    </row>
    <row r="596" spans="1:35" x14ac:dyDescent="0.2">
      <c r="A596" s="147"/>
      <c r="B596" s="148"/>
      <c r="C596" s="149"/>
      <c r="D596" s="150"/>
      <c r="E596" s="151"/>
      <c r="F596" s="150"/>
      <c r="G596" s="152"/>
      <c r="H596" s="150"/>
      <c r="I596" s="150"/>
      <c r="J596" s="152"/>
      <c r="K596" s="151"/>
      <c r="L596" s="151"/>
      <c r="M596" s="151"/>
      <c r="N596" s="151"/>
      <c r="O596" s="152"/>
      <c r="P596" s="152"/>
      <c r="Q596" s="153"/>
      <c r="R596" s="153"/>
      <c r="S596" s="154"/>
      <c r="U596" s="155" t="str">
        <f t="shared" si="24"/>
        <v/>
      </c>
      <c r="V596" s="155" t="str">
        <f t="shared" si="25"/>
        <v/>
      </c>
      <c r="W596" s="156" t="str">
        <f t="shared" si="26"/>
        <v/>
      </c>
      <c r="X596" s="155"/>
      <c r="Y596" s="155"/>
      <c r="Z596" s="155"/>
      <c r="AA596" s="155"/>
      <c r="AB596" s="156"/>
      <c r="AC596" s="155"/>
      <c r="AD596" s="155"/>
      <c r="AE596" s="155"/>
      <c r="AF596" s="155"/>
      <c r="AG596" s="156"/>
      <c r="AH596" s="155"/>
      <c r="AI596" s="155"/>
    </row>
    <row r="597" spans="1:35" x14ac:dyDescent="0.2">
      <c r="A597" s="147"/>
      <c r="B597" s="148"/>
      <c r="C597" s="149"/>
      <c r="D597" s="150"/>
      <c r="E597" s="151"/>
      <c r="F597" s="150"/>
      <c r="G597" s="152"/>
      <c r="H597" s="150"/>
      <c r="I597" s="150"/>
      <c r="J597" s="152"/>
      <c r="K597" s="151"/>
      <c r="L597" s="151"/>
      <c r="M597" s="151"/>
      <c r="N597" s="151"/>
      <c r="O597" s="152"/>
      <c r="P597" s="152"/>
      <c r="Q597" s="153"/>
      <c r="R597" s="153"/>
      <c r="S597" s="154"/>
      <c r="U597" s="155" t="str">
        <f t="shared" si="24"/>
        <v/>
      </c>
      <c r="V597" s="155" t="str">
        <f t="shared" si="25"/>
        <v/>
      </c>
      <c r="W597" s="156" t="str">
        <f t="shared" si="26"/>
        <v/>
      </c>
      <c r="X597" s="155"/>
      <c r="Y597" s="155"/>
      <c r="Z597" s="155"/>
      <c r="AA597" s="155"/>
      <c r="AB597" s="156"/>
      <c r="AC597" s="155"/>
      <c r="AD597" s="155"/>
      <c r="AE597" s="155"/>
      <c r="AF597" s="155"/>
      <c r="AG597" s="156"/>
      <c r="AH597" s="155"/>
      <c r="AI597" s="155"/>
    </row>
    <row r="598" spans="1:35" x14ac:dyDescent="0.2">
      <c r="A598" s="147"/>
      <c r="B598" s="148"/>
      <c r="C598" s="149"/>
      <c r="D598" s="150"/>
      <c r="E598" s="151"/>
      <c r="F598" s="150"/>
      <c r="G598" s="152"/>
      <c r="H598" s="150"/>
      <c r="I598" s="150"/>
      <c r="J598" s="152"/>
      <c r="K598" s="151"/>
      <c r="L598" s="151"/>
      <c r="M598" s="151"/>
      <c r="N598" s="151"/>
      <c r="O598" s="152"/>
      <c r="P598" s="152"/>
      <c r="Q598" s="153"/>
      <c r="R598" s="153"/>
      <c r="S598" s="154"/>
      <c r="U598" s="155" t="str">
        <f t="shared" si="24"/>
        <v/>
      </c>
      <c r="V598" s="155" t="str">
        <f t="shared" si="25"/>
        <v/>
      </c>
      <c r="W598" s="156" t="str">
        <f t="shared" si="26"/>
        <v/>
      </c>
      <c r="X598" s="155"/>
      <c r="Y598" s="155"/>
      <c r="Z598" s="155"/>
      <c r="AA598" s="155"/>
      <c r="AB598" s="156"/>
      <c r="AC598" s="155"/>
      <c r="AD598" s="155"/>
      <c r="AE598" s="155"/>
      <c r="AF598" s="155"/>
      <c r="AG598" s="156"/>
      <c r="AH598" s="155"/>
      <c r="AI598" s="155"/>
    </row>
    <row r="599" spans="1:35" x14ac:dyDescent="0.2">
      <c r="A599" s="147"/>
      <c r="B599" s="148"/>
      <c r="C599" s="149"/>
      <c r="D599" s="150"/>
      <c r="E599" s="151"/>
      <c r="F599" s="150"/>
      <c r="G599" s="152"/>
      <c r="H599" s="150"/>
      <c r="I599" s="150"/>
      <c r="J599" s="152"/>
      <c r="K599" s="151"/>
      <c r="L599" s="151"/>
      <c r="M599" s="151"/>
      <c r="N599" s="151"/>
      <c r="O599" s="152"/>
      <c r="P599" s="152"/>
      <c r="Q599" s="153"/>
      <c r="R599" s="153"/>
      <c r="S599" s="154"/>
      <c r="U599" s="155" t="str">
        <f t="shared" si="24"/>
        <v/>
      </c>
      <c r="V599" s="155" t="str">
        <f t="shared" si="25"/>
        <v/>
      </c>
      <c r="W599" s="156" t="str">
        <f t="shared" si="26"/>
        <v/>
      </c>
      <c r="X599" s="155"/>
      <c r="Y599" s="155"/>
      <c r="Z599" s="155"/>
      <c r="AA599" s="155"/>
      <c r="AB599" s="156"/>
      <c r="AC599" s="155"/>
      <c r="AD599" s="155"/>
      <c r="AE599" s="155"/>
      <c r="AF599" s="155"/>
      <c r="AG599" s="156"/>
      <c r="AH599" s="155"/>
      <c r="AI599" s="155"/>
    </row>
    <row r="600" spans="1:35" x14ac:dyDescent="0.2">
      <c r="A600" s="147"/>
      <c r="B600" s="148"/>
      <c r="C600" s="149"/>
      <c r="D600" s="150"/>
      <c r="E600" s="151"/>
      <c r="F600" s="150"/>
      <c r="G600" s="152"/>
      <c r="H600" s="150"/>
      <c r="I600" s="150"/>
      <c r="J600" s="152"/>
      <c r="K600" s="151"/>
      <c r="L600" s="151"/>
      <c r="M600" s="151"/>
      <c r="N600" s="151"/>
      <c r="O600" s="152"/>
      <c r="P600" s="152"/>
      <c r="Q600" s="153"/>
      <c r="R600" s="153"/>
      <c r="S600" s="154"/>
      <c r="U600" s="155" t="str">
        <f t="shared" si="24"/>
        <v/>
      </c>
      <c r="V600" s="155" t="str">
        <f t="shared" si="25"/>
        <v/>
      </c>
      <c r="W600" s="156" t="str">
        <f t="shared" si="26"/>
        <v/>
      </c>
      <c r="X600" s="155"/>
      <c r="Y600" s="155"/>
      <c r="Z600" s="155"/>
      <c r="AA600" s="155"/>
      <c r="AB600" s="156"/>
      <c r="AC600" s="155"/>
      <c r="AD600" s="155"/>
      <c r="AE600" s="155"/>
      <c r="AF600" s="155"/>
      <c r="AG600" s="156"/>
      <c r="AH600" s="155"/>
      <c r="AI600" s="155"/>
    </row>
    <row r="601" spans="1:35" x14ac:dyDescent="0.2">
      <c r="A601" s="147"/>
      <c r="B601" s="148"/>
      <c r="C601" s="149"/>
      <c r="D601" s="150"/>
      <c r="E601" s="151"/>
      <c r="F601" s="150"/>
      <c r="G601" s="152"/>
      <c r="H601" s="150"/>
      <c r="I601" s="150"/>
      <c r="J601" s="152"/>
      <c r="K601" s="151"/>
      <c r="L601" s="151"/>
      <c r="M601" s="151"/>
      <c r="N601" s="151"/>
      <c r="O601" s="152"/>
      <c r="P601" s="152"/>
      <c r="Q601" s="153"/>
      <c r="R601" s="153"/>
      <c r="S601" s="154"/>
      <c r="U601" s="155" t="str">
        <f t="shared" si="24"/>
        <v/>
      </c>
      <c r="V601" s="155" t="str">
        <f t="shared" si="25"/>
        <v/>
      </c>
      <c r="W601" s="156" t="str">
        <f t="shared" si="26"/>
        <v/>
      </c>
      <c r="X601" s="155"/>
      <c r="Y601" s="155"/>
      <c r="Z601" s="155"/>
      <c r="AA601" s="155"/>
      <c r="AB601" s="156"/>
      <c r="AC601" s="155"/>
      <c r="AD601" s="155"/>
      <c r="AE601" s="155"/>
      <c r="AF601" s="155"/>
      <c r="AG601" s="156"/>
      <c r="AH601" s="155"/>
      <c r="AI601" s="155"/>
    </row>
    <row r="602" spans="1:35" x14ac:dyDescent="0.2">
      <c r="A602" s="147"/>
      <c r="B602" s="148"/>
      <c r="C602" s="149"/>
      <c r="D602" s="150"/>
      <c r="E602" s="151"/>
      <c r="F602" s="150"/>
      <c r="G602" s="152"/>
      <c r="H602" s="150"/>
      <c r="I602" s="150"/>
      <c r="J602" s="152"/>
      <c r="K602" s="151"/>
      <c r="L602" s="151"/>
      <c r="M602" s="151"/>
      <c r="N602" s="151"/>
      <c r="O602" s="152"/>
      <c r="P602" s="152"/>
      <c r="Q602" s="153"/>
      <c r="R602" s="153"/>
      <c r="S602" s="154"/>
      <c r="U602" s="155" t="str">
        <f t="shared" si="24"/>
        <v/>
      </c>
      <c r="V602" s="155" t="str">
        <f t="shared" si="25"/>
        <v/>
      </c>
      <c r="W602" s="156" t="str">
        <f t="shared" si="26"/>
        <v/>
      </c>
      <c r="X602" s="155"/>
      <c r="Y602" s="155"/>
      <c r="Z602" s="155"/>
      <c r="AA602" s="155"/>
      <c r="AB602" s="156"/>
      <c r="AC602" s="155"/>
      <c r="AD602" s="155"/>
      <c r="AE602" s="155"/>
      <c r="AF602" s="155"/>
      <c r="AG602" s="156"/>
      <c r="AH602" s="155"/>
      <c r="AI602" s="155"/>
    </row>
    <row r="603" spans="1:35" x14ac:dyDescent="0.2">
      <c r="A603" s="147"/>
      <c r="B603" s="148"/>
      <c r="C603" s="149"/>
      <c r="D603" s="150"/>
      <c r="E603" s="151"/>
      <c r="F603" s="150"/>
      <c r="G603" s="152"/>
      <c r="H603" s="150"/>
      <c r="I603" s="150"/>
      <c r="J603" s="152"/>
      <c r="K603" s="151"/>
      <c r="L603" s="151"/>
      <c r="M603" s="151"/>
      <c r="N603" s="151"/>
      <c r="O603" s="152"/>
      <c r="P603" s="152"/>
      <c r="Q603" s="153"/>
      <c r="R603" s="153"/>
      <c r="S603" s="154"/>
      <c r="U603" s="155" t="str">
        <f t="shared" si="24"/>
        <v/>
      </c>
      <c r="V603" s="155" t="str">
        <f t="shared" si="25"/>
        <v/>
      </c>
      <c r="W603" s="156" t="str">
        <f t="shared" si="26"/>
        <v/>
      </c>
      <c r="X603" s="155"/>
      <c r="Y603" s="155"/>
      <c r="Z603" s="155"/>
      <c r="AA603" s="155"/>
      <c r="AB603" s="156"/>
      <c r="AC603" s="155"/>
      <c r="AD603" s="155"/>
      <c r="AE603" s="155"/>
      <c r="AF603" s="155"/>
      <c r="AG603" s="156"/>
      <c r="AH603" s="155"/>
      <c r="AI603" s="155"/>
    </row>
    <row r="604" spans="1:35" x14ac:dyDescent="0.2">
      <c r="A604" s="147"/>
      <c r="B604" s="148"/>
      <c r="C604" s="149"/>
      <c r="D604" s="150"/>
      <c r="E604" s="151"/>
      <c r="F604" s="150"/>
      <c r="G604" s="152"/>
      <c r="H604" s="150"/>
      <c r="I604" s="150"/>
      <c r="J604" s="152"/>
      <c r="K604" s="151"/>
      <c r="L604" s="151"/>
      <c r="M604" s="151"/>
      <c r="N604" s="151"/>
      <c r="O604" s="152"/>
      <c r="P604" s="152"/>
      <c r="Q604" s="153"/>
      <c r="R604" s="153"/>
      <c r="S604" s="154"/>
      <c r="U604" s="155" t="str">
        <f t="shared" si="24"/>
        <v/>
      </c>
      <c r="V604" s="155" t="str">
        <f t="shared" si="25"/>
        <v/>
      </c>
      <c r="W604" s="156" t="str">
        <f t="shared" si="26"/>
        <v/>
      </c>
      <c r="X604" s="155"/>
      <c r="Y604" s="155"/>
      <c r="Z604" s="155"/>
      <c r="AA604" s="155"/>
      <c r="AB604" s="156"/>
      <c r="AC604" s="155"/>
      <c r="AD604" s="155"/>
      <c r="AE604" s="155"/>
      <c r="AF604" s="155"/>
      <c r="AG604" s="156"/>
      <c r="AH604" s="155"/>
      <c r="AI604" s="155"/>
    </row>
    <row r="605" spans="1:35" x14ac:dyDescent="0.2">
      <c r="A605" s="147"/>
      <c r="B605" s="148"/>
      <c r="C605" s="149"/>
      <c r="D605" s="150"/>
      <c r="E605" s="151"/>
      <c r="F605" s="150"/>
      <c r="G605" s="152"/>
      <c r="H605" s="150"/>
      <c r="I605" s="150"/>
      <c r="J605" s="152"/>
      <c r="K605" s="151"/>
      <c r="L605" s="151"/>
      <c r="M605" s="151"/>
      <c r="N605" s="151"/>
      <c r="O605" s="152"/>
      <c r="P605" s="152"/>
      <c r="Q605" s="153"/>
      <c r="R605" s="153"/>
      <c r="S605" s="154"/>
      <c r="U605" s="155" t="str">
        <f t="shared" si="24"/>
        <v/>
      </c>
      <c r="V605" s="155" t="str">
        <f t="shared" si="25"/>
        <v/>
      </c>
      <c r="W605" s="156" t="str">
        <f t="shared" si="26"/>
        <v/>
      </c>
      <c r="X605" s="155"/>
      <c r="Y605" s="155"/>
      <c r="Z605" s="155"/>
      <c r="AA605" s="155"/>
      <c r="AB605" s="156"/>
      <c r="AC605" s="155"/>
      <c r="AD605" s="155"/>
      <c r="AE605" s="155"/>
      <c r="AF605" s="155"/>
      <c r="AG605" s="156"/>
      <c r="AH605" s="155"/>
      <c r="AI605" s="155"/>
    </row>
    <row r="606" spans="1:35" x14ac:dyDescent="0.2">
      <c r="A606" s="147"/>
      <c r="B606" s="148"/>
      <c r="C606" s="149"/>
      <c r="D606" s="150"/>
      <c r="E606" s="151"/>
      <c r="F606" s="150"/>
      <c r="G606" s="152"/>
      <c r="H606" s="150"/>
      <c r="I606" s="150"/>
      <c r="J606" s="152"/>
      <c r="K606" s="151"/>
      <c r="L606" s="151"/>
      <c r="M606" s="151"/>
      <c r="N606" s="151"/>
      <c r="O606" s="152"/>
      <c r="P606" s="152"/>
      <c r="Q606" s="153"/>
      <c r="R606" s="153"/>
      <c r="S606" s="154"/>
      <c r="U606" s="155" t="str">
        <f t="shared" si="24"/>
        <v/>
      </c>
      <c r="V606" s="155" t="str">
        <f t="shared" si="25"/>
        <v/>
      </c>
      <c r="W606" s="156" t="str">
        <f t="shared" si="26"/>
        <v/>
      </c>
      <c r="X606" s="155"/>
      <c r="Y606" s="155"/>
      <c r="Z606" s="155"/>
      <c r="AA606" s="155"/>
      <c r="AB606" s="156"/>
      <c r="AC606" s="155"/>
      <c r="AD606" s="155"/>
      <c r="AE606" s="155"/>
      <c r="AF606" s="155"/>
      <c r="AG606" s="156"/>
      <c r="AH606" s="155"/>
      <c r="AI606" s="155"/>
    </row>
    <row r="607" spans="1:35" x14ac:dyDescent="0.2">
      <c r="A607" s="147"/>
      <c r="B607" s="148"/>
      <c r="C607" s="149"/>
      <c r="D607" s="150"/>
      <c r="E607" s="151"/>
      <c r="F607" s="150"/>
      <c r="G607" s="152"/>
      <c r="H607" s="150"/>
      <c r="I607" s="150"/>
      <c r="J607" s="152"/>
      <c r="K607" s="151"/>
      <c r="L607" s="151"/>
      <c r="M607" s="151"/>
      <c r="N607" s="151"/>
      <c r="O607" s="152"/>
      <c r="P607" s="152"/>
      <c r="Q607" s="153"/>
      <c r="R607" s="153"/>
      <c r="S607" s="154"/>
      <c r="U607" s="155" t="str">
        <f t="shared" si="24"/>
        <v/>
      </c>
      <c r="V607" s="155" t="str">
        <f t="shared" si="25"/>
        <v/>
      </c>
      <c r="W607" s="156" t="str">
        <f t="shared" si="26"/>
        <v/>
      </c>
      <c r="X607" s="155"/>
      <c r="Y607" s="155"/>
      <c r="Z607" s="155"/>
      <c r="AA607" s="155"/>
      <c r="AB607" s="156"/>
      <c r="AC607" s="155"/>
      <c r="AD607" s="155"/>
      <c r="AE607" s="155"/>
      <c r="AF607" s="155"/>
      <c r="AG607" s="156"/>
      <c r="AH607" s="155"/>
      <c r="AI607" s="155"/>
    </row>
    <row r="608" spans="1:35" x14ac:dyDescent="0.2">
      <c r="A608" s="147"/>
      <c r="B608" s="148"/>
      <c r="C608" s="149"/>
      <c r="D608" s="150"/>
      <c r="E608" s="151"/>
      <c r="F608" s="150"/>
      <c r="G608" s="152"/>
      <c r="H608" s="150"/>
      <c r="I608" s="150"/>
      <c r="J608" s="152"/>
      <c r="K608" s="151"/>
      <c r="L608" s="151"/>
      <c r="M608" s="151"/>
      <c r="N608" s="151"/>
      <c r="O608" s="152"/>
      <c r="P608" s="152"/>
      <c r="Q608" s="153"/>
      <c r="R608" s="153"/>
      <c r="S608" s="154"/>
      <c r="U608" s="155" t="str">
        <f t="shared" si="24"/>
        <v/>
      </c>
      <c r="V608" s="155" t="str">
        <f t="shared" si="25"/>
        <v/>
      </c>
      <c r="W608" s="156" t="str">
        <f t="shared" si="26"/>
        <v/>
      </c>
      <c r="X608" s="155"/>
      <c r="Y608" s="155"/>
      <c r="Z608" s="155"/>
      <c r="AA608" s="155"/>
      <c r="AB608" s="156"/>
      <c r="AC608" s="155"/>
      <c r="AD608" s="155"/>
      <c r="AE608" s="155"/>
      <c r="AF608" s="155"/>
      <c r="AG608" s="156"/>
      <c r="AH608" s="155"/>
      <c r="AI608" s="155"/>
    </row>
    <row r="609" spans="1:35" x14ac:dyDescent="0.2">
      <c r="A609" s="147"/>
      <c r="B609" s="148"/>
      <c r="C609" s="149"/>
      <c r="D609" s="150"/>
      <c r="E609" s="151"/>
      <c r="F609" s="150"/>
      <c r="G609" s="152"/>
      <c r="H609" s="150"/>
      <c r="I609" s="150"/>
      <c r="J609" s="152"/>
      <c r="K609" s="151"/>
      <c r="L609" s="151"/>
      <c r="M609" s="151"/>
      <c r="N609" s="151"/>
      <c r="O609" s="152"/>
      <c r="P609" s="152"/>
      <c r="Q609" s="153"/>
      <c r="R609" s="153"/>
      <c r="S609" s="154"/>
      <c r="U609" s="155" t="str">
        <f t="shared" si="24"/>
        <v/>
      </c>
      <c r="V609" s="155" t="str">
        <f t="shared" si="25"/>
        <v/>
      </c>
      <c r="W609" s="156" t="str">
        <f t="shared" si="26"/>
        <v/>
      </c>
      <c r="X609" s="155"/>
      <c r="Y609" s="155"/>
      <c r="Z609" s="155"/>
      <c r="AA609" s="155"/>
      <c r="AB609" s="156"/>
      <c r="AC609" s="155"/>
      <c r="AD609" s="155"/>
      <c r="AE609" s="155"/>
      <c r="AF609" s="155"/>
      <c r="AG609" s="156"/>
      <c r="AH609" s="155"/>
      <c r="AI609" s="155"/>
    </row>
    <row r="610" spans="1:35" x14ac:dyDescent="0.2">
      <c r="A610" s="147"/>
      <c r="B610" s="148"/>
      <c r="C610" s="149"/>
      <c r="D610" s="150"/>
      <c r="E610" s="151"/>
      <c r="F610" s="150"/>
      <c r="G610" s="152"/>
      <c r="H610" s="150"/>
      <c r="I610" s="150"/>
      <c r="J610" s="152"/>
      <c r="K610" s="151"/>
      <c r="L610" s="151"/>
      <c r="M610" s="151"/>
      <c r="N610" s="151"/>
      <c r="O610" s="152"/>
      <c r="P610" s="152"/>
      <c r="Q610" s="153"/>
      <c r="R610" s="153"/>
      <c r="S610" s="154"/>
      <c r="U610" s="155" t="str">
        <f t="shared" si="24"/>
        <v/>
      </c>
      <c r="V610" s="155" t="str">
        <f t="shared" si="25"/>
        <v/>
      </c>
      <c r="W610" s="156" t="str">
        <f t="shared" si="26"/>
        <v/>
      </c>
      <c r="X610" s="155"/>
      <c r="Y610" s="155"/>
      <c r="Z610" s="155"/>
      <c r="AA610" s="155"/>
      <c r="AB610" s="156"/>
      <c r="AC610" s="155"/>
      <c r="AD610" s="155"/>
      <c r="AE610" s="155"/>
      <c r="AF610" s="155"/>
      <c r="AG610" s="156"/>
      <c r="AH610" s="155"/>
      <c r="AI610" s="155"/>
    </row>
    <row r="611" spans="1:35" x14ac:dyDescent="0.2">
      <c r="A611" s="147"/>
      <c r="B611" s="148"/>
      <c r="C611" s="149"/>
      <c r="D611" s="150"/>
      <c r="E611" s="151"/>
      <c r="F611" s="150"/>
      <c r="G611" s="152"/>
      <c r="H611" s="150"/>
      <c r="I611" s="150"/>
      <c r="J611" s="152"/>
      <c r="K611" s="151"/>
      <c r="L611" s="151"/>
      <c r="M611" s="151"/>
      <c r="N611" s="151"/>
      <c r="O611" s="152"/>
      <c r="P611" s="152"/>
      <c r="Q611" s="153"/>
      <c r="R611" s="153"/>
      <c r="S611" s="154"/>
      <c r="U611" s="155" t="str">
        <f t="shared" si="24"/>
        <v/>
      </c>
      <c r="V611" s="155" t="str">
        <f t="shared" si="25"/>
        <v/>
      </c>
      <c r="W611" s="156" t="str">
        <f t="shared" si="26"/>
        <v/>
      </c>
      <c r="X611" s="155"/>
      <c r="Y611" s="155"/>
      <c r="Z611" s="155"/>
      <c r="AA611" s="155"/>
      <c r="AB611" s="156"/>
      <c r="AC611" s="155"/>
      <c r="AD611" s="155"/>
      <c r="AE611" s="155"/>
      <c r="AF611" s="155"/>
      <c r="AG611" s="156"/>
      <c r="AH611" s="155"/>
      <c r="AI611" s="155"/>
    </row>
    <row r="612" spans="1:35" x14ac:dyDescent="0.2">
      <c r="A612" s="147"/>
      <c r="B612" s="148"/>
      <c r="C612" s="149"/>
      <c r="D612" s="150"/>
      <c r="E612" s="151"/>
      <c r="F612" s="150"/>
      <c r="G612" s="152"/>
      <c r="H612" s="150"/>
      <c r="I612" s="150"/>
      <c r="J612" s="152"/>
      <c r="K612" s="151"/>
      <c r="L612" s="151"/>
      <c r="M612" s="151"/>
      <c r="N612" s="151"/>
      <c r="O612" s="152"/>
      <c r="P612" s="152"/>
      <c r="Q612" s="153"/>
      <c r="R612" s="153"/>
      <c r="S612" s="154"/>
      <c r="U612" s="155" t="str">
        <f t="shared" si="24"/>
        <v/>
      </c>
      <c r="V612" s="155" t="str">
        <f t="shared" si="25"/>
        <v/>
      </c>
      <c r="W612" s="156" t="str">
        <f t="shared" si="26"/>
        <v/>
      </c>
      <c r="X612" s="155"/>
      <c r="Y612" s="155"/>
      <c r="Z612" s="155"/>
      <c r="AA612" s="155"/>
      <c r="AB612" s="156"/>
      <c r="AC612" s="155"/>
      <c r="AD612" s="155"/>
      <c r="AE612" s="155"/>
      <c r="AF612" s="155"/>
      <c r="AG612" s="156"/>
      <c r="AH612" s="155"/>
      <c r="AI612" s="155"/>
    </row>
    <row r="613" spans="1:35" x14ac:dyDescent="0.2">
      <c r="A613" s="147"/>
      <c r="B613" s="148"/>
      <c r="C613" s="149"/>
      <c r="D613" s="150"/>
      <c r="E613" s="151"/>
      <c r="F613" s="150"/>
      <c r="G613" s="152"/>
      <c r="H613" s="150"/>
      <c r="I613" s="150"/>
      <c r="J613" s="152"/>
      <c r="K613" s="151"/>
      <c r="L613" s="151"/>
      <c r="M613" s="151"/>
      <c r="N613" s="151"/>
      <c r="O613" s="152"/>
      <c r="P613" s="152"/>
      <c r="Q613" s="153"/>
      <c r="R613" s="153"/>
      <c r="S613" s="154"/>
      <c r="U613" s="155" t="str">
        <f t="shared" si="24"/>
        <v/>
      </c>
      <c r="V613" s="155" t="str">
        <f t="shared" si="25"/>
        <v/>
      </c>
      <c r="W613" s="156" t="str">
        <f t="shared" si="26"/>
        <v/>
      </c>
      <c r="X613" s="155"/>
      <c r="Y613" s="155"/>
      <c r="Z613" s="155"/>
      <c r="AA613" s="155"/>
      <c r="AB613" s="156"/>
      <c r="AC613" s="155"/>
      <c r="AD613" s="155"/>
      <c r="AE613" s="155"/>
      <c r="AF613" s="155"/>
      <c r="AG613" s="156"/>
      <c r="AH613" s="155"/>
      <c r="AI613" s="155"/>
    </row>
    <row r="614" spans="1:35" x14ac:dyDescent="0.2">
      <c r="A614" s="147"/>
      <c r="B614" s="148"/>
      <c r="C614" s="149"/>
      <c r="D614" s="150"/>
      <c r="E614" s="151"/>
      <c r="F614" s="150"/>
      <c r="G614" s="152"/>
      <c r="H614" s="150"/>
      <c r="I614" s="150"/>
      <c r="J614" s="152"/>
      <c r="K614" s="151"/>
      <c r="L614" s="151"/>
      <c r="M614" s="151"/>
      <c r="N614" s="151"/>
      <c r="O614" s="152"/>
      <c r="P614" s="152"/>
      <c r="Q614" s="153"/>
      <c r="R614" s="153"/>
      <c r="S614" s="154"/>
      <c r="U614" s="155" t="str">
        <f t="shared" si="24"/>
        <v/>
      </c>
      <c r="V614" s="155" t="str">
        <f t="shared" si="25"/>
        <v/>
      </c>
      <c r="W614" s="156" t="str">
        <f t="shared" si="26"/>
        <v/>
      </c>
      <c r="X614" s="155"/>
      <c r="Y614" s="155"/>
      <c r="Z614" s="155"/>
      <c r="AA614" s="155"/>
      <c r="AB614" s="156"/>
      <c r="AC614" s="155"/>
      <c r="AD614" s="155"/>
      <c r="AE614" s="155"/>
      <c r="AF614" s="155"/>
      <c r="AG614" s="156"/>
      <c r="AH614" s="155"/>
      <c r="AI614" s="155"/>
    </row>
    <row r="615" spans="1:35" x14ac:dyDescent="0.2">
      <c r="A615" s="147"/>
      <c r="B615" s="148"/>
      <c r="C615" s="149"/>
      <c r="D615" s="150"/>
      <c r="E615" s="151"/>
      <c r="F615" s="150"/>
      <c r="G615" s="152"/>
      <c r="H615" s="150"/>
      <c r="I615" s="150"/>
      <c r="J615" s="152"/>
      <c r="K615" s="151"/>
      <c r="L615" s="151"/>
      <c r="M615" s="151"/>
      <c r="N615" s="151"/>
      <c r="O615" s="152"/>
      <c r="P615" s="152"/>
      <c r="Q615" s="153"/>
      <c r="R615" s="153"/>
      <c r="S615" s="154"/>
      <c r="U615" s="155" t="str">
        <f t="shared" si="24"/>
        <v/>
      </c>
      <c r="V615" s="155" t="str">
        <f t="shared" si="25"/>
        <v/>
      </c>
      <c r="W615" s="156" t="str">
        <f t="shared" si="26"/>
        <v/>
      </c>
      <c r="X615" s="155"/>
      <c r="Y615" s="155"/>
      <c r="Z615" s="155"/>
      <c r="AA615" s="155"/>
      <c r="AB615" s="156"/>
      <c r="AC615" s="155"/>
      <c r="AD615" s="155"/>
      <c r="AE615" s="155"/>
      <c r="AF615" s="155"/>
      <c r="AG615" s="156"/>
      <c r="AH615" s="155"/>
      <c r="AI615" s="155"/>
    </row>
    <row r="616" spans="1:35" x14ac:dyDescent="0.2">
      <c r="A616" s="147"/>
      <c r="B616" s="148"/>
      <c r="C616" s="149"/>
      <c r="D616" s="150"/>
      <c r="E616" s="151"/>
      <c r="F616" s="150"/>
      <c r="G616" s="152"/>
      <c r="H616" s="150"/>
      <c r="I616" s="150"/>
      <c r="J616" s="152"/>
      <c r="K616" s="151"/>
      <c r="L616" s="151"/>
      <c r="M616" s="151"/>
      <c r="N616" s="151"/>
      <c r="O616" s="152"/>
      <c r="P616" s="152"/>
      <c r="Q616" s="153"/>
      <c r="R616" s="153"/>
      <c r="S616" s="154"/>
      <c r="U616" s="155" t="str">
        <f t="shared" si="24"/>
        <v/>
      </c>
      <c r="V616" s="155" t="str">
        <f t="shared" si="25"/>
        <v/>
      </c>
      <c r="W616" s="156" t="str">
        <f t="shared" si="26"/>
        <v/>
      </c>
      <c r="X616" s="155"/>
      <c r="Y616" s="155"/>
      <c r="Z616" s="155"/>
      <c r="AA616" s="155"/>
      <c r="AB616" s="156"/>
      <c r="AC616" s="155"/>
      <c r="AD616" s="155"/>
      <c r="AE616" s="155"/>
      <c r="AF616" s="155"/>
      <c r="AG616" s="156"/>
      <c r="AH616" s="155"/>
      <c r="AI616" s="155"/>
    </row>
    <row r="617" spans="1:35" x14ac:dyDescent="0.2">
      <c r="A617" s="147"/>
      <c r="B617" s="148"/>
      <c r="C617" s="149"/>
      <c r="D617" s="150"/>
      <c r="E617" s="151"/>
      <c r="F617" s="150"/>
      <c r="G617" s="152"/>
      <c r="H617" s="150"/>
      <c r="I617" s="150"/>
      <c r="J617" s="152"/>
      <c r="K617" s="151"/>
      <c r="L617" s="151"/>
      <c r="M617" s="151"/>
      <c r="N617" s="151"/>
      <c r="O617" s="152"/>
      <c r="P617" s="152"/>
      <c r="Q617" s="153"/>
      <c r="R617" s="153"/>
      <c r="S617" s="154"/>
      <c r="U617" s="155" t="str">
        <f t="shared" si="24"/>
        <v/>
      </c>
      <c r="V617" s="155" t="str">
        <f t="shared" si="25"/>
        <v/>
      </c>
      <c r="W617" s="156" t="str">
        <f t="shared" si="26"/>
        <v/>
      </c>
      <c r="X617" s="155"/>
      <c r="Y617" s="155"/>
      <c r="Z617" s="155"/>
      <c r="AA617" s="155"/>
      <c r="AB617" s="156"/>
      <c r="AC617" s="155"/>
      <c r="AD617" s="155"/>
      <c r="AE617" s="155"/>
      <c r="AF617" s="155"/>
      <c r="AG617" s="156"/>
      <c r="AH617" s="155"/>
      <c r="AI617" s="155"/>
    </row>
    <row r="618" spans="1:35" x14ac:dyDescent="0.2">
      <c r="A618" s="147"/>
      <c r="B618" s="148"/>
      <c r="C618" s="149"/>
      <c r="D618" s="150"/>
      <c r="E618" s="151"/>
      <c r="F618" s="150"/>
      <c r="G618" s="152"/>
      <c r="H618" s="150"/>
      <c r="I618" s="150"/>
      <c r="J618" s="152"/>
      <c r="K618" s="151"/>
      <c r="L618" s="151"/>
      <c r="M618" s="151"/>
      <c r="N618" s="151"/>
      <c r="O618" s="152"/>
      <c r="P618" s="152"/>
      <c r="Q618" s="153"/>
      <c r="R618" s="153"/>
      <c r="S618" s="154"/>
      <c r="U618" s="155" t="str">
        <f t="shared" si="24"/>
        <v/>
      </c>
      <c r="V618" s="155" t="str">
        <f t="shared" si="25"/>
        <v/>
      </c>
      <c r="W618" s="156" t="str">
        <f t="shared" si="26"/>
        <v/>
      </c>
      <c r="X618" s="155"/>
      <c r="Y618" s="155"/>
      <c r="Z618" s="155"/>
      <c r="AA618" s="155"/>
      <c r="AB618" s="156"/>
      <c r="AC618" s="155"/>
      <c r="AD618" s="155"/>
      <c r="AE618" s="155"/>
      <c r="AF618" s="155"/>
      <c r="AG618" s="156"/>
      <c r="AH618" s="155"/>
      <c r="AI618" s="155"/>
    </row>
    <row r="619" spans="1:35" x14ac:dyDescent="0.2">
      <c r="A619" s="147"/>
      <c r="B619" s="148"/>
      <c r="C619" s="149"/>
      <c r="D619" s="150"/>
      <c r="E619" s="151"/>
      <c r="F619" s="150"/>
      <c r="G619" s="152"/>
      <c r="H619" s="150"/>
      <c r="I619" s="150"/>
      <c r="J619" s="152"/>
      <c r="K619" s="151"/>
      <c r="L619" s="151"/>
      <c r="M619" s="151"/>
      <c r="N619" s="151"/>
      <c r="O619" s="152"/>
      <c r="P619" s="152"/>
      <c r="Q619" s="153"/>
      <c r="R619" s="153"/>
      <c r="S619" s="154"/>
      <c r="U619" s="155" t="str">
        <f t="shared" si="24"/>
        <v/>
      </c>
      <c r="V619" s="155" t="str">
        <f t="shared" si="25"/>
        <v/>
      </c>
      <c r="W619" s="156" t="str">
        <f t="shared" si="26"/>
        <v/>
      </c>
      <c r="X619" s="155"/>
      <c r="Y619" s="155"/>
      <c r="Z619" s="155"/>
      <c r="AA619" s="155"/>
      <c r="AB619" s="156"/>
      <c r="AC619" s="155"/>
      <c r="AD619" s="155"/>
      <c r="AE619" s="155"/>
      <c r="AF619" s="155"/>
      <c r="AG619" s="156"/>
      <c r="AH619" s="155"/>
      <c r="AI619" s="155"/>
    </row>
    <row r="620" spans="1:35" x14ac:dyDescent="0.2">
      <c r="A620" s="147"/>
      <c r="B620" s="148"/>
      <c r="C620" s="149"/>
      <c r="D620" s="150"/>
      <c r="E620" s="151"/>
      <c r="F620" s="150"/>
      <c r="G620" s="152"/>
      <c r="H620" s="150"/>
      <c r="I620" s="150"/>
      <c r="J620" s="152"/>
      <c r="K620" s="151"/>
      <c r="L620" s="151"/>
      <c r="M620" s="151"/>
      <c r="N620" s="151"/>
      <c r="O620" s="152"/>
      <c r="P620" s="152"/>
      <c r="Q620" s="153"/>
      <c r="R620" s="153"/>
      <c r="S620" s="154"/>
      <c r="U620" s="155" t="str">
        <f t="shared" si="24"/>
        <v/>
      </c>
      <c r="V620" s="155" t="str">
        <f t="shared" si="25"/>
        <v/>
      </c>
      <c r="W620" s="156" t="str">
        <f t="shared" si="26"/>
        <v/>
      </c>
      <c r="X620" s="155"/>
      <c r="Y620" s="155"/>
      <c r="Z620" s="155"/>
      <c r="AA620" s="155"/>
      <c r="AB620" s="156"/>
      <c r="AC620" s="155"/>
      <c r="AD620" s="155"/>
      <c r="AE620" s="155"/>
      <c r="AF620" s="155"/>
      <c r="AG620" s="156"/>
      <c r="AH620" s="155"/>
      <c r="AI620" s="155"/>
    </row>
    <row r="621" spans="1:35" x14ac:dyDescent="0.2">
      <c r="A621" s="147"/>
      <c r="B621" s="148"/>
      <c r="C621" s="149"/>
      <c r="D621" s="150"/>
      <c r="E621" s="151"/>
      <c r="F621" s="150"/>
      <c r="G621" s="152"/>
      <c r="H621" s="150"/>
      <c r="I621" s="150"/>
      <c r="J621" s="152"/>
      <c r="K621" s="151"/>
      <c r="L621" s="151"/>
      <c r="M621" s="151"/>
      <c r="N621" s="151"/>
      <c r="O621" s="152"/>
      <c r="P621" s="152"/>
      <c r="Q621" s="153"/>
      <c r="R621" s="153"/>
      <c r="S621" s="154"/>
      <c r="U621" s="155" t="str">
        <f t="shared" si="24"/>
        <v/>
      </c>
      <c r="V621" s="155" t="str">
        <f t="shared" si="25"/>
        <v/>
      </c>
      <c r="W621" s="156" t="str">
        <f t="shared" si="26"/>
        <v/>
      </c>
      <c r="X621" s="155"/>
      <c r="Y621" s="155"/>
      <c r="Z621" s="155"/>
      <c r="AA621" s="155"/>
      <c r="AB621" s="156"/>
      <c r="AC621" s="155"/>
      <c r="AD621" s="155"/>
      <c r="AE621" s="155"/>
      <c r="AF621" s="155"/>
      <c r="AG621" s="156"/>
      <c r="AH621" s="155"/>
      <c r="AI621" s="155"/>
    </row>
    <row r="622" spans="1:35" x14ac:dyDescent="0.2">
      <c r="A622" s="147"/>
      <c r="B622" s="148"/>
      <c r="C622" s="149"/>
      <c r="D622" s="150"/>
      <c r="E622" s="151"/>
      <c r="F622" s="150"/>
      <c r="G622" s="152"/>
      <c r="H622" s="150"/>
      <c r="I622" s="150"/>
      <c r="J622" s="152"/>
      <c r="K622" s="151"/>
      <c r="L622" s="151"/>
      <c r="M622" s="151"/>
      <c r="N622" s="151"/>
      <c r="O622" s="152"/>
      <c r="P622" s="152"/>
      <c r="Q622" s="153"/>
      <c r="R622" s="153"/>
      <c r="S622" s="154"/>
      <c r="U622" s="155" t="str">
        <f t="shared" si="24"/>
        <v/>
      </c>
      <c r="V622" s="155" t="str">
        <f t="shared" si="25"/>
        <v/>
      </c>
      <c r="W622" s="156" t="str">
        <f t="shared" si="26"/>
        <v/>
      </c>
      <c r="X622" s="155"/>
      <c r="Y622" s="155"/>
      <c r="Z622" s="155"/>
      <c r="AA622" s="155"/>
      <c r="AB622" s="156"/>
      <c r="AC622" s="155"/>
      <c r="AD622" s="155"/>
      <c r="AE622" s="155"/>
      <c r="AF622" s="155"/>
      <c r="AG622" s="156"/>
      <c r="AH622" s="155"/>
      <c r="AI622" s="155"/>
    </row>
    <row r="623" spans="1:35" x14ac:dyDescent="0.2">
      <c r="A623" s="147"/>
      <c r="B623" s="148"/>
      <c r="C623" s="149"/>
      <c r="D623" s="150"/>
      <c r="E623" s="151"/>
      <c r="F623" s="150"/>
      <c r="G623" s="152"/>
      <c r="H623" s="150"/>
      <c r="I623" s="150"/>
      <c r="J623" s="152"/>
      <c r="K623" s="151"/>
      <c r="L623" s="151"/>
      <c r="M623" s="151"/>
      <c r="N623" s="151"/>
      <c r="O623" s="152"/>
      <c r="P623" s="152"/>
      <c r="Q623" s="153"/>
      <c r="R623" s="153"/>
      <c r="S623" s="154"/>
      <c r="U623" s="155" t="str">
        <f t="shared" si="24"/>
        <v/>
      </c>
      <c r="V623" s="155" t="str">
        <f t="shared" si="25"/>
        <v/>
      </c>
      <c r="W623" s="156" t="str">
        <f t="shared" si="26"/>
        <v/>
      </c>
      <c r="X623" s="155"/>
      <c r="Y623" s="155"/>
      <c r="Z623" s="155"/>
      <c r="AA623" s="155"/>
      <c r="AB623" s="156"/>
      <c r="AC623" s="155"/>
      <c r="AD623" s="155"/>
      <c r="AE623" s="155"/>
      <c r="AF623" s="155"/>
      <c r="AG623" s="156"/>
      <c r="AH623" s="155"/>
      <c r="AI623" s="155"/>
    </row>
    <row r="624" spans="1:35" x14ac:dyDescent="0.2">
      <c r="A624" s="147"/>
      <c r="B624" s="148"/>
      <c r="C624" s="149"/>
      <c r="D624" s="150"/>
      <c r="E624" s="151"/>
      <c r="F624" s="150"/>
      <c r="G624" s="152"/>
      <c r="H624" s="150"/>
      <c r="I624" s="150"/>
      <c r="J624" s="152"/>
      <c r="K624" s="151"/>
      <c r="L624" s="151"/>
      <c r="M624" s="151"/>
      <c r="N624" s="151"/>
      <c r="O624" s="152"/>
      <c r="P624" s="152"/>
      <c r="Q624" s="153"/>
      <c r="R624" s="153"/>
      <c r="S624" s="154"/>
      <c r="U624" s="155" t="str">
        <f t="shared" si="24"/>
        <v/>
      </c>
      <c r="V624" s="155" t="str">
        <f t="shared" si="25"/>
        <v/>
      </c>
      <c r="W624" s="156" t="str">
        <f t="shared" si="26"/>
        <v/>
      </c>
      <c r="X624" s="155"/>
      <c r="Y624" s="155"/>
      <c r="Z624" s="155"/>
      <c r="AA624" s="155"/>
      <c r="AB624" s="156"/>
      <c r="AC624" s="155"/>
      <c r="AD624" s="155"/>
      <c r="AE624" s="155"/>
      <c r="AF624" s="155"/>
      <c r="AG624" s="156"/>
      <c r="AH624" s="155"/>
      <c r="AI624" s="155"/>
    </row>
    <row r="625" spans="1:35" x14ac:dyDescent="0.2">
      <c r="A625" s="147"/>
      <c r="B625" s="148"/>
      <c r="C625" s="149"/>
      <c r="D625" s="150"/>
      <c r="E625" s="151"/>
      <c r="F625" s="150"/>
      <c r="G625" s="152"/>
      <c r="H625" s="150"/>
      <c r="I625" s="150"/>
      <c r="J625" s="152"/>
      <c r="K625" s="151"/>
      <c r="L625" s="151"/>
      <c r="M625" s="151"/>
      <c r="N625" s="151"/>
      <c r="O625" s="152"/>
      <c r="P625" s="152"/>
      <c r="Q625" s="153"/>
      <c r="R625" s="153"/>
      <c r="S625" s="154"/>
      <c r="U625" s="155" t="str">
        <f t="shared" si="24"/>
        <v/>
      </c>
      <c r="V625" s="155" t="str">
        <f t="shared" si="25"/>
        <v/>
      </c>
      <c r="W625" s="156" t="str">
        <f t="shared" si="26"/>
        <v/>
      </c>
      <c r="X625" s="155"/>
      <c r="Y625" s="155"/>
      <c r="Z625" s="155"/>
      <c r="AA625" s="155"/>
      <c r="AB625" s="156"/>
      <c r="AC625" s="155"/>
      <c r="AD625" s="155"/>
      <c r="AE625" s="155"/>
      <c r="AF625" s="155"/>
      <c r="AG625" s="156"/>
      <c r="AH625" s="155"/>
      <c r="AI625" s="155"/>
    </row>
    <row r="626" spans="1:35" x14ac:dyDescent="0.2">
      <c r="A626" s="147"/>
      <c r="B626" s="148"/>
      <c r="C626" s="149"/>
      <c r="D626" s="150"/>
      <c r="E626" s="151"/>
      <c r="F626" s="150"/>
      <c r="G626" s="152"/>
      <c r="H626" s="150"/>
      <c r="I626" s="150"/>
      <c r="J626" s="152"/>
      <c r="K626" s="151"/>
      <c r="L626" s="151"/>
      <c r="M626" s="151"/>
      <c r="N626" s="151"/>
      <c r="O626" s="152"/>
      <c r="P626" s="152"/>
      <c r="Q626" s="153"/>
      <c r="R626" s="153"/>
      <c r="S626" s="154"/>
      <c r="U626" s="155" t="str">
        <f t="shared" si="24"/>
        <v/>
      </c>
      <c r="V626" s="155" t="str">
        <f t="shared" si="25"/>
        <v/>
      </c>
      <c r="W626" s="156" t="str">
        <f t="shared" si="26"/>
        <v/>
      </c>
      <c r="X626" s="155"/>
      <c r="Y626" s="155"/>
      <c r="Z626" s="155"/>
      <c r="AA626" s="155"/>
      <c r="AB626" s="156"/>
      <c r="AC626" s="155"/>
      <c r="AD626" s="155"/>
      <c r="AE626" s="155"/>
      <c r="AF626" s="155"/>
      <c r="AG626" s="156"/>
      <c r="AH626" s="155"/>
      <c r="AI626" s="155"/>
    </row>
    <row r="627" spans="1:35" x14ac:dyDescent="0.2">
      <c r="A627" s="147"/>
      <c r="B627" s="148"/>
      <c r="C627" s="149"/>
      <c r="D627" s="150"/>
      <c r="E627" s="151"/>
      <c r="F627" s="150"/>
      <c r="G627" s="152"/>
      <c r="H627" s="150"/>
      <c r="I627" s="150"/>
      <c r="J627" s="152"/>
      <c r="K627" s="151"/>
      <c r="L627" s="151"/>
      <c r="M627" s="151"/>
      <c r="N627" s="151"/>
      <c r="O627" s="152"/>
      <c r="P627" s="152"/>
      <c r="Q627" s="153"/>
      <c r="R627" s="153"/>
      <c r="S627" s="154"/>
      <c r="U627" s="155" t="str">
        <f t="shared" si="24"/>
        <v/>
      </c>
      <c r="V627" s="155" t="str">
        <f t="shared" si="25"/>
        <v/>
      </c>
      <c r="W627" s="156" t="str">
        <f t="shared" si="26"/>
        <v/>
      </c>
      <c r="X627" s="155"/>
      <c r="Y627" s="155"/>
      <c r="Z627" s="155"/>
      <c r="AA627" s="155"/>
      <c r="AB627" s="156"/>
      <c r="AC627" s="155"/>
      <c r="AD627" s="155"/>
      <c r="AE627" s="155"/>
      <c r="AF627" s="155"/>
      <c r="AG627" s="156"/>
      <c r="AH627" s="155"/>
      <c r="AI627" s="155"/>
    </row>
    <row r="628" spans="1:35" x14ac:dyDescent="0.2">
      <c r="A628" s="147"/>
      <c r="B628" s="148"/>
      <c r="C628" s="149"/>
      <c r="D628" s="150"/>
      <c r="E628" s="151"/>
      <c r="F628" s="150"/>
      <c r="G628" s="152"/>
      <c r="H628" s="150"/>
      <c r="I628" s="150"/>
      <c r="J628" s="152"/>
      <c r="K628" s="151"/>
      <c r="L628" s="151"/>
      <c r="M628" s="151"/>
      <c r="N628" s="151"/>
      <c r="O628" s="152"/>
      <c r="P628" s="152"/>
      <c r="Q628" s="153"/>
      <c r="R628" s="153"/>
      <c r="S628" s="154"/>
      <c r="U628" s="155" t="str">
        <f t="shared" si="24"/>
        <v/>
      </c>
      <c r="V628" s="155" t="str">
        <f t="shared" si="25"/>
        <v/>
      </c>
      <c r="W628" s="156" t="str">
        <f t="shared" si="26"/>
        <v/>
      </c>
      <c r="X628" s="155"/>
      <c r="Y628" s="155"/>
      <c r="Z628" s="155"/>
      <c r="AA628" s="155"/>
      <c r="AB628" s="156"/>
      <c r="AC628" s="155"/>
      <c r="AD628" s="155"/>
      <c r="AE628" s="155"/>
      <c r="AF628" s="155"/>
      <c r="AG628" s="156"/>
      <c r="AH628" s="155"/>
      <c r="AI628" s="155"/>
    </row>
    <row r="629" spans="1:35" x14ac:dyDescent="0.2">
      <c r="A629" s="147"/>
      <c r="B629" s="148"/>
      <c r="C629" s="149"/>
      <c r="D629" s="150"/>
      <c r="E629" s="151"/>
      <c r="F629" s="150"/>
      <c r="G629" s="152"/>
      <c r="H629" s="150"/>
      <c r="I629" s="150"/>
      <c r="J629" s="152"/>
      <c r="K629" s="151"/>
      <c r="L629" s="151"/>
      <c r="M629" s="151"/>
      <c r="N629" s="151"/>
      <c r="O629" s="152"/>
      <c r="P629" s="152"/>
      <c r="Q629" s="153"/>
      <c r="R629" s="153"/>
      <c r="S629" s="154"/>
      <c r="U629" s="155" t="str">
        <f t="shared" si="24"/>
        <v/>
      </c>
      <c r="V629" s="155" t="str">
        <f t="shared" si="25"/>
        <v/>
      </c>
      <c r="W629" s="156" t="str">
        <f t="shared" si="26"/>
        <v/>
      </c>
      <c r="X629" s="155"/>
      <c r="Y629" s="155"/>
      <c r="Z629" s="155"/>
      <c r="AA629" s="155"/>
      <c r="AB629" s="156"/>
      <c r="AC629" s="155"/>
      <c r="AD629" s="155"/>
      <c r="AE629" s="155"/>
      <c r="AF629" s="155"/>
      <c r="AG629" s="156"/>
      <c r="AH629" s="155"/>
      <c r="AI629" s="155"/>
    </row>
    <row r="630" spans="1:35" x14ac:dyDescent="0.2">
      <c r="A630" s="147"/>
      <c r="B630" s="148"/>
      <c r="C630" s="149"/>
      <c r="D630" s="150"/>
      <c r="E630" s="151"/>
      <c r="F630" s="150"/>
      <c r="G630" s="152"/>
      <c r="H630" s="150"/>
      <c r="I630" s="150"/>
      <c r="J630" s="152"/>
      <c r="K630" s="151"/>
      <c r="L630" s="151"/>
      <c r="M630" s="151"/>
      <c r="N630" s="151"/>
      <c r="O630" s="152"/>
      <c r="P630" s="152"/>
      <c r="Q630" s="153"/>
      <c r="R630" s="153"/>
      <c r="S630" s="154"/>
      <c r="U630" s="155" t="str">
        <f t="shared" si="24"/>
        <v/>
      </c>
      <c r="V630" s="155" t="str">
        <f t="shared" si="25"/>
        <v/>
      </c>
      <c r="W630" s="156" t="str">
        <f t="shared" si="26"/>
        <v/>
      </c>
      <c r="X630" s="155"/>
      <c r="Y630" s="155"/>
      <c r="Z630" s="155"/>
      <c r="AA630" s="155"/>
      <c r="AB630" s="156"/>
      <c r="AC630" s="155"/>
      <c r="AD630" s="155"/>
      <c r="AE630" s="155"/>
      <c r="AF630" s="155"/>
      <c r="AG630" s="156"/>
      <c r="AH630" s="155"/>
      <c r="AI630" s="155"/>
    </row>
    <row r="631" spans="1:35" x14ac:dyDescent="0.2">
      <c r="A631" s="147"/>
      <c r="B631" s="148"/>
      <c r="C631" s="149"/>
      <c r="D631" s="150"/>
      <c r="E631" s="151"/>
      <c r="F631" s="150"/>
      <c r="G631" s="152"/>
      <c r="H631" s="150"/>
      <c r="I631" s="150"/>
      <c r="J631" s="152"/>
      <c r="K631" s="151"/>
      <c r="L631" s="151"/>
      <c r="M631" s="151"/>
      <c r="N631" s="151"/>
      <c r="O631" s="152"/>
      <c r="P631" s="152"/>
      <c r="Q631" s="153"/>
      <c r="R631" s="153"/>
      <c r="S631" s="154"/>
      <c r="U631" s="155" t="str">
        <f t="shared" si="24"/>
        <v/>
      </c>
      <c r="V631" s="155" t="str">
        <f t="shared" si="25"/>
        <v/>
      </c>
      <c r="W631" s="156" t="str">
        <f t="shared" si="26"/>
        <v/>
      </c>
      <c r="X631" s="155"/>
      <c r="Y631" s="155"/>
      <c r="Z631" s="155"/>
      <c r="AA631" s="155"/>
      <c r="AB631" s="156"/>
      <c r="AC631" s="155"/>
      <c r="AD631" s="155"/>
      <c r="AE631" s="155"/>
      <c r="AF631" s="155"/>
      <c r="AG631" s="156"/>
      <c r="AH631" s="155"/>
      <c r="AI631" s="155"/>
    </row>
    <row r="632" spans="1:35" x14ac:dyDescent="0.2">
      <c r="A632" s="147"/>
      <c r="B632" s="148"/>
      <c r="C632" s="149"/>
      <c r="D632" s="150"/>
      <c r="E632" s="151"/>
      <c r="F632" s="150"/>
      <c r="G632" s="152"/>
      <c r="H632" s="150"/>
      <c r="I632" s="150"/>
      <c r="J632" s="152"/>
      <c r="K632" s="151"/>
      <c r="L632" s="151"/>
      <c r="M632" s="151"/>
      <c r="N632" s="151"/>
      <c r="O632" s="152"/>
      <c r="P632" s="152"/>
      <c r="Q632" s="153"/>
      <c r="R632" s="153"/>
      <c r="S632" s="154"/>
      <c r="U632" s="155" t="str">
        <f t="shared" ref="U632:U695" si="27">IF(K632, K632,"")</f>
        <v/>
      </c>
      <c r="V632" s="155" t="str">
        <f t="shared" ref="V632:V695" si="28">IF(M632, M632,"")</f>
        <v/>
      </c>
      <c r="W632" s="156" t="str">
        <f t="shared" ref="W632:W695" si="29">IF(O632, O632,"")</f>
        <v/>
      </c>
      <c r="X632" s="155"/>
      <c r="Y632" s="155"/>
      <c r="Z632" s="155"/>
      <c r="AA632" s="155"/>
      <c r="AB632" s="156"/>
      <c r="AC632" s="155"/>
      <c r="AD632" s="155"/>
      <c r="AE632" s="155"/>
      <c r="AF632" s="155"/>
      <c r="AG632" s="156"/>
      <c r="AH632" s="155"/>
      <c r="AI632" s="155"/>
    </row>
    <row r="633" spans="1:35" x14ac:dyDescent="0.2">
      <c r="A633" s="147"/>
      <c r="B633" s="148"/>
      <c r="C633" s="149"/>
      <c r="D633" s="150"/>
      <c r="E633" s="151"/>
      <c r="F633" s="150"/>
      <c r="G633" s="152"/>
      <c r="H633" s="150"/>
      <c r="I633" s="150"/>
      <c r="J633" s="152"/>
      <c r="K633" s="151"/>
      <c r="L633" s="151"/>
      <c r="M633" s="151"/>
      <c r="N633" s="151"/>
      <c r="O633" s="152"/>
      <c r="P633" s="152"/>
      <c r="Q633" s="153"/>
      <c r="R633" s="153"/>
      <c r="S633" s="154"/>
      <c r="U633" s="155" t="str">
        <f t="shared" si="27"/>
        <v/>
      </c>
      <c r="V633" s="155" t="str">
        <f t="shared" si="28"/>
        <v/>
      </c>
      <c r="W633" s="156" t="str">
        <f t="shared" si="29"/>
        <v/>
      </c>
      <c r="X633" s="155"/>
      <c r="Y633" s="155"/>
      <c r="Z633" s="155"/>
      <c r="AA633" s="155"/>
      <c r="AB633" s="156"/>
      <c r="AC633" s="155"/>
      <c r="AD633" s="155"/>
      <c r="AE633" s="155"/>
      <c r="AF633" s="155"/>
      <c r="AG633" s="156"/>
      <c r="AH633" s="155"/>
      <c r="AI633" s="155"/>
    </row>
    <row r="634" spans="1:35" x14ac:dyDescent="0.2">
      <c r="A634" s="147"/>
      <c r="B634" s="148"/>
      <c r="C634" s="149"/>
      <c r="D634" s="150"/>
      <c r="E634" s="151"/>
      <c r="F634" s="150"/>
      <c r="G634" s="152"/>
      <c r="H634" s="150"/>
      <c r="I634" s="150"/>
      <c r="J634" s="152"/>
      <c r="K634" s="151"/>
      <c r="L634" s="151"/>
      <c r="M634" s="151"/>
      <c r="N634" s="151"/>
      <c r="O634" s="152"/>
      <c r="P634" s="152"/>
      <c r="Q634" s="153"/>
      <c r="R634" s="153"/>
      <c r="S634" s="154"/>
      <c r="U634" s="155" t="str">
        <f t="shared" si="27"/>
        <v/>
      </c>
      <c r="V634" s="155" t="str">
        <f t="shared" si="28"/>
        <v/>
      </c>
      <c r="W634" s="156" t="str">
        <f t="shared" si="29"/>
        <v/>
      </c>
      <c r="X634" s="155"/>
      <c r="Y634" s="155"/>
      <c r="Z634" s="155"/>
      <c r="AA634" s="155"/>
      <c r="AB634" s="156"/>
      <c r="AC634" s="155"/>
      <c r="AD634" s="155"/>
      <c r="AE634" s="155"/>
      <c r="AF634" s="155"/>
      <c r="AG634" s="156"/>
      <c r="AH634" s="155"/>
      <c r="AI634" s="155"/>
    </row>
    <row r="635" spans="1:35" x14ac:dyDescent="0.2">
      <c r="A635" s="147"/>
      <c r="B635" s="148"/>
      <c r="C635" s="149"/>
      <c r="D635" s="150"/>
      <c r="E635" s="151"/>
      <c r="F635" s="150"/>
      <c r="G635" s="152"/>
      <c r="H635" s="150"/>
      <c r="I635" s="150"/>
      <c r="J635" s="152"/>
      <c r="K635" s="151"/>
      <c r="L635" s="151"/>
      <c r="M635" s="151"/>
      <c r="N635" s="151"/>
      <c r="O635" s="152"/>
      <c r="P635" s="152"/>
      <c r="Q635" s="153"/>
      <c r="R635" s="153"/>
      <c r="S635" s="154"/>
      <c r="U635" s="155" t="str">
        <f t="shared" si="27"/>
        <v/>
      </c>
      <c r="V635" s="155" t="str">
        <f t="shared" si="28"/>
        <v/>
      </c>
      <c r="W635" s="156" t="str">
        <f t="shared" si="29"/>
        <v/>
      </c>
      <c r="X635" s="155"/>
      <c r="Y635" s="155"/>
      <c r="Z635" s="155"/>
      <c r="AA635" s="155"/>
      <c r="AB635" s="156"/>
      <c r="AC635" s="155"/>
      <c r="AD635" s="155"/>
      <c r="AE635" s="155"/>
      <c r="AF635" s="155"/>
      <c r="AG635" s="156"/>
      <c r="AH635" s="155"/>
      <c r="AI635" s="155"/>
    </row>
    <row r="636" spans="1:35" x14ac:dyDescent="0.2">
      <c r="A636" s="147"/>
      <c r="B636" s="148"/>
      <c r="C636" s="149"/>
      <c r="D636" s="150"/>
      <c r="E636" s="151"/>
      <c r="F636" s="150"/>
      <c r="G636" s="152"/>
      <c r="H636" s="150"/>
      <c r="I636" s="150"/>
      <c r="J636" s="152"/>
      <c r="K636" s="151"/>
      <c r="L636" s="151"/>
      <c r="M636" s="151"/>
      <c r="N636" s="151"/>
      <c r="O636" s="152"/>
      <c r="P636" s="152"/>
      <c r="Q636" s="153"/>
      <c r="R636" s="153"/>
      <c r="S636" s="154"/>
      <c r="U636" s="155" t="str">
        <f t="shared" si="27"/>
        <v/>
      </c>
      <c r="V636" s="155" t="str">
        <f t="shared" si="28"/>
        <v/>
      </c>
      <c r="W636" s="156" t="str">
        <f t="shared" si="29"/>
        <v/>
      </c>
      <c r="X636" s="155"/>
      <c r="Y636" s="155"/>
      <c r="Z636" s="155"/>
      <c r="AA636" s="155"/>
      <c r="AB636" s="156"/>
      <c r="AC636" s="155"/>
      <c r="AD636" s="155"/>
      <c r="AE636" s="155"/>
      <c r="AF636" s="155"/>
      <c r="AG636" s="156"/>
      <c r="AH636" s="155"/>
      <c r="AI636" s="155"/>
    </row>
    <row r="637" spans="1:35" x14ac:dyDescent="0.2">
      <c r="A637" s="147"/>
      <c r="B637" s="148"/>
      <c r="C637" s="149"/>
      <c r="D637" s="150"/>
      <c r="E637" s="151"/>
      <c r="F637" s="150"/>
      <c r="G637" s="152"/>
      <c r="H637" s="150"/>
      <c r="I637" s="150"/>
      <c r="J637" s="152"/>
      <c r="K637" s="151"/>
      <c r="L637" s="151"/>
      <c r="M637" s="151"/>
      <c r="N637" s="151"/>
      <c r="O637" s="152"/>
      <c r="P637" s="152"/>
      <c r="Q637" s="153"/>
      <c r="R637" s="153"/>
      <c r="S637" s="154"/>
      <c r="U637" s="155" t="str">
        <f t="shared" si="27"/>
        <v/>
      </c>
      <c r="V637" s="155" t="str">
        <f t="shared" si="28"/>
        <v/>
      </c>
      <c r="W637" s="156" t="str">
        <f t="shared" si="29"/>
        <v/>
      </c>
      <c r="X637" s="155"/>
      <c r="Y637" s="155"/>
      <c r="Z637" s="155"/>
      <c r="AA637" s="155"/>
      <c r="AB637" s="156"/>
      <c r="AC637" s="155"/>
      <c r="AD637" s="155"/>
      <c r="AE637" s="155"/>
      <c r="AF637" s="155"/>
      <c r="AG637" s="156"/>
      <c r="AH637" s="155"/>
      <c r="AI637" s="155"/>
    </row>
    <row r="638" spans="1:35" x14ac:dyDescent="0.2">
      <c r="A638" s="147"/>
      <c r="B638" s="148"/>
      <c r="C638" s="149"/>
      <c r="D638" s="150"/>
      <c r="E638" s="151"/>
      <c r="F638" s="150"/>
      <c r="G638" s="152"/>
      <c r="H638" s="150"/>
      <c r="I638" s="150"/>
      <c r="J638" s="152"/>
      <c r="K638" s="151"/>
      <c r="L638" s="151"/>
      <c r="M638" s="151"/>
      <c r="N638" s="151"/>
      <c r="O638" s="152"/>
      <c r="P638" s="152"/>
      <c r="Q638" s="153"/>
      <c r="R638" s="153"/>
      <c r="S638" s="154"/>
      <c r="U638" s="155" t="str">
        <f t="shared" si="27"/>
        <v/>
      </c>
      <c r="V638" s="155" t="str">
        <f t="shared" si="28"/>
        <v/>
      </c>
      <c r="W638" s="156" t="str">
        <f t="shared" si="29"/>
        <v/>
      </c>
      <c r="X638" s="155"/>
      <c r="Y638" s="155"/>
      <c r="Z638" s="155"/>
      <c r="AA638" s="155"/>
      <c r="AB638" s="156"/>
      <c r="AC638" s="155"/>
      <c r="AD638" s="155"/>
      <c r="AE638" s="155"/>
      <c r="AF638" s="155"/>
      <c r="AG638" s="156"/>
      <c r="AH638" s="155"/>
      <c r="AI638" s="155"/>
    </row>
    <row r="639" spans="1:35" x14ac:dyDescent="0.2">
      <c r="A639" s="147"/>
      <c r="B639" s="148"/>
      <c r="C639" s="149"/>
      <c r="D639" s="150"/>
      <c r="E639" s="151"/>
      <c r="F639" s="150"/>
      <c r="G639" s="152"/>
      <c r="H639" s="150"/>
      <c r="I639" s="150"/>
      <c r="J639" s="152"/>
      <c r="K639" s="151"/>
      <c r="L639" s="151"/>
      <c r="M639" s="151"/>
      <c r="N639" s="151"/>
      <c r="O639" s="152"/>
      <c r="P639" s="152"/>
      <c r="Q639" s="153"/>
      <c r="R639" s="153"/>
      <c r="S639" s="154"/>
      <c r="U639" s="155" t="str">
        <f t="shared" si="27"/>
        <v/>
      </c>
      <c r="V639" s="155" t="str">
        <f t="shared" si="28"/>
        <v/>
      </c>
      <c r="W639" s="156" t="str">
        <f t="shared" si="29"/>
        <v/>
      </c>
      <c r="X639" s="155"/>
      <c r="Y639" s="155"/>
      <c r="Z639" s="155"/>
      <c r="AA639" s="155"/>
      <c r="AB639" s="156"/>
      <c r="AC639" s="155"/>
      <c r="AD639" s="155"/>
      <c r="AE639" s="155"/>
      <c r="AF639" s="155"/>
      <c r="AG639" s="156"/>
      <c r="AH639" s="155"/>
      <c r="AI639" s="155"/>
    </row>
    <row r="640" spans="1:35" x14ac:dyDescent="0.2">
      <c r="A640" s="147"/>
      <c r="B640" s="148"/>
      <c r="C640" s="149"/>
      <c r="D640" s="150"/>
      <c r="E640" s="151"/>
      <c r="F640" s="150"/>
      <c r="G640" s="152"/>
      <c r="H640" s="150"/>
      <c r="I640" s="150"/>
      <c r="J640" s="152"/>
      <c r="K640" s="151"/>
      <c r="L640" s="151"/>
      <c r="M640" s="151"/>
      <c r="N640" s="151"/>
      <c r="O640" s="152"/>
      <c r="P640" s="152"/>
      <c r="Q640" s="153"/>
      <c r="R640" s="153"/>
      <c r="S640" s="154"/>
      <c r="U640" s="155" t="str">
        <f t="shared" si="27"/>
        <v/>
      </c>
      <c r="V640" s="155" t="str">
        <f t="shared" si="28"/>
        <v/>
      </c>
      <c r="W640" s="156" t="str">
        <f t="shared" si="29"/>
        <v/>
      </c>
      <c r="X640" s="155"/>
      <c r="Y640" s="155"/>
      <c r="Z640" s="155"/>
      <c r="AA640" s="155"/>
      <c r="AB640" s="156"/>
      <c r="AC640" s="155"/>
      <c r="AD640" s="155"/>
      <c r="AE640" s="155"/>
      <c r="AF640" s="155"/>
      <c r="AG640" s="156"/>
      <c r="AH640" s="155"/>
      <c r="AI640" s="155"/>
    </row>
    <row r="641" spans="1:35" x14ac:dyDescent="0.2">
      <c r="A641" s="147"/>
      <c r="B641" s="148"/>
      <c r="C641" s="149"/>
      <c r="D641" s="150"/>
      <c r="E641" s="151"/>
      <c r="F641" s="150"/>
      <c r="G641" s="152"/>
      <c r="H641" s="150"/>
      <c r="I641" s="150"/>
      <c r="J641" s="152"/>
      <c r="K641" s="151"/>
      <c r="L641" s="151"/>
      <c r="M641" s="151"/>
      <c r="N641" s="151"/>
      <c r="O641" s="152"/>
      <c r="P641" s="152"/>
      <c r="Q641" s="153"/>
      <c r="R641" s="153"/>
      <c r="S641" s="154"/>
      <c r="U641" s="155" t="str">
        <f t="shared" si="27"/>
        <v/>
      </c>
      <c r="V641" s="155" t="str">
        <f t="shared" si="28"/>
        <v/>
      </c>
      <c r="W641" s="156" t="str">
        <f t="shared" si="29"/>
        <v/>
      </c>
      <c r="X641" s="155"/>
      <c r="Y641" s="155"/>
      <c r="Z641" s="155"/>
      <c r="AA641" s="155"/>
      <c r="AB641" s="156"/>
      <c r="AC641" s="155"/>
      <c r="AD641" s="155"/>
      <c r="AE641" s="155"/>
      <c r="AF641" s="155"/>
      <c r="AG641" s="156"/>
      <c r="AH641" s="155"/>
      <c r="AI641" s="155"/>
    </row>
    <row r="642" spans="1:35" x14ac:dyDescent="0.2">
      <c r="A642" s="147"/>
      <c r="B642" s="148"/>
      <c r="C642" s="149"/>
      <c r="D642" s="150"/>
      <c r="E642" s="151"/>
      <c r="F642" s="150"/>
      <c r="G642" s="152"/>
      <c r="H642" s="150"/>
      <c r="I642" s="150"/>
      <c r="J642" s="152"/>
      <c r="K642" s="151"/>
      <c r="L642" s="151"/>
      <c r="M642" s="151"/>
      <c r="N642" s="151"/>
      <c r="O642" s="152"/>
      <c r="P642" s="152"/>
      <c r="Q642" s="153"/>
      <c r="R642" s="153"/>
      <c r="S642" s="154"/>
      <c r="U642" s="155" t="str">
        <f t="shared" si="27"/>
        <v/>
      </c>
      <c r="V642" s="155" t="str">
        <f t="shared" si="28"/>
        <v/>
      </c>
      <c r="W642" s="156" t="str">
        <f t="shared" si="29"/>
        <v/>
      </c>
      <c r="X642" s="155"/>
      <c r="Y642" s="155"/>
      <c r="Z642" s="155"/>
      <c r="AA642" s="155"/>
      <c r="AB642" s="156"/>
      <c r="AC642" s="155"/>
      <c r="AD642" s="155"/>
      <c r="AE642" s="155"/>
      <c r="AF642" s="155"/>
      <c r="AG642" s="156"/>
      <c r="AH642" s="155"/>
      <c r="AI642" s="155"/>
    </row>
    <row r="643" spans="1:35" x14ac:dyDescent="0.2">
      <c r="A643" s="147"/>
      <c r="B643" s="148"/>
      <c r="C643" s="149"/>
      <c r="D643" s="150"/>
      <c r="E643" s="151"/>
      <c r="F643" s="150"/>
      <c r="G643" s="152"/>
      <c r="H643" s="150"/>
      <c r="I643" s="150"/>
      <c r="J643" s="152"/>
      <c r="K643" s="151"/>
      <c r="L643" s="151"/>
      <c r="M643" s="151"/>
      <c r="N643" s="151"/>
      <c r="O643" s="152"/>
      <c r="P643" s="152"/>
      <c r="Q643" s="153"/>
      <c r="R643" s="153"/>
      <c r="S643" s="154"/>
      <c r="U643" s="155" t="str">
        <f t="shared" si="27"/>
        <v/>
      </c>
      <c r="V643" s="155" t="str">
        <f t="shared" si="28"/>
        <v/>
      </c>
      <c r="W643" s="156" t="str">
        <f t="shared" si="29"/>
        <v/>
      </c>
      <c r="X643" s="155"/>
      <c r="Y643" s="155"/>
      <c r="Z643" s="155"/>
      <c r="AA643" s="155"/>
      <c r="AB643" s="156"/>
      <c r="AC643" s="155"/>
      <c r="AD643" s="155"/>
      <c r="AE643" s="155"/>
      <c r="AF643" s="155"/>
      <c r="AG643" s="156"/>
      <c r="AH643" s="155"/>
      <c r="AI643" s="155"/>
    </row>
    <row r="644" spans="1:35" x14ac:dyDescent="0.2">
      <c r="A644" s="147"/>
      <c r="B644" s="148"/>
      <c r="C644" s="149"/>
      <c r="D644" s="150"/>
      <c r="E644" s="151"/>
      <c r="F644" s="150"/>
      <c r="G644" s="152"/>
      <c r="H644" s="150"/>
      <c r="I644" s="150"/>
      <c r="J644" s="152"/>
      <c r="K644" s="151"/>
      <c r="L644" s="151"/>
      <c r="M644" s="151"/>
      <c r="N644" s="151"/>
      <c r="O644" s="152"/>
      <c r="P644" s="152"/>
      <c r="Q644" s="153"/>
      <c r="R644" s="153"/>
      <c r="S644" s="154"/>
      <c r="U644" s="155" t="str">
        <f t="shared" si="27"/>
        <v/>
      </c>
      <c r="V644" s="155" t="str">
        <f t="shared" si="28"/>
        <v/>
      </c>
      <c r="W644" s="156" t="str">
        <f t="shared" si="29"/>
        <v/>
      </c>
      <c r="X644" s="155"/>
      <c r="Y644" s="155"/>
      <c r="Z644" s="155"/>
      <c r="AA644" s="155"/>
      <c r="AB644" s="156"/>
      <c r="AC644" s="155"/>
      <c r="AD644" s="155"/>
      <c r="AE644" s="155"/>
      <c r="AF644" s="155"/>
      <c r="AG644" s="156"/>
      <c r="AH644" s="155"/>
      <c r="AI644" s="155"/>
    </row>
    <row r="645" spans="1:35" x14ac:dyDescent="0.2">
      <c r="A645" s="147"/>
      <c r="B645" s="148"/>
      <c r="C645" s="149"/>
      <c r="D645" s="150"/>
      <c r="E645" s="151"/>
      <c r="F645" s="150"/>
      <c r="G645" s="152"/>
      <c r="H645" s="150"/>
      <c r="I645" s="150"/>
      <c r="J645" s="152"/>
      <c r="K645" s="151"/>
      <c r="L645" s="151"/>
      <c r="M645" s="151"/>
      <c r="N645" s="151"/>
      <c r="O645" s="152"/>
      <c r="P645" s="152"/>
      <c r="Q645" s="153"/>
      <c r="R645" s="153"/>
      <c r="S645" s="154"/>
      <c r="U645" s="155" t="str">
        <f t="shared" si="27"/>
        <v/>
      </c>
      <c r="V645" s="155" t="str">
        <f t="shared" si="28"/>
        <v/>
      </c>
      <c r="W645" s="156" t="str">
        <f t="shared" si="29"/>
        <v/>
      </c>
      <c r="X645" s="155"/>
      <c r="Y645" s="155"/>
      <c r="Z645" s="155"/>
      <c r="AA645" s="155"/>
      <c r="AB645" s="156"/>
      <c r="AC645" s="155"/>
      <c r="AD645" s="155"/>
      <c r="AE645" s="155"/>
      <c r="AF645" s="155"/>
      <c r="AG645" s="156"/>
      <c r="AH645" s="155"/>
      <c r="AI645" s="155"/>
    </row>
    <row r="646" spans="1:35" x14ac:dyDescent="0.2">
      <c r="A646" s="147"/>
      <c r="B646" s="148"/>
      <c r="C646" s="149"/>
      <c r="D646" s="150"/>
      <c r="E646" s="151"/>
      <c r="F646" s="150"/>
      <c r="G646" s="152"/>
      <c r="H646" s="150"/>
      <c r="I646" s="150"/>
      <c r="J646" s="152"/>
      <c r="K646" s="151"/>
      <c r="L646" s="151"/>
      <c r="M646" s="151"/>
      <c r="N646" s="151"/>
      <c r="O646" s="152"/>
      <c r="P646" s="152"/>
      <c r="Q646" s="153"/>
      <c r="R646" s="153"/>
      <c r="S646" s="154"/>
      <c r="U646" s="155" t="str">
        <f t="shared" si="27"/>
        <v/>
      </c>
      <c r="V646" s="155" t="str">
        <f t="shared" si="28"/>
        <v/>
      </c>
      <c r="W646" s="156" t="str">
        <f t="shared" si="29"/>
        <v/>
      </c>
      <c r="X646" s="155"/>
      <c r="Y646" s="155"/>
      <c r="Z646" s="155"/>
      <c r="AA646" s="155"/>
      <c r="AB646" s="156"/>
      <c r="AC646" s="155"/>
      <c r="AD646" s="155"/>
      <c r="AE646" s="155"/>
      <c r="AF646" s="155"/>
      <c r="AG646" s="156"/>
      <c r="AH646" s="155"/>
      <c r="AI646" s="155"/>
    </row>
    <row r="647" spans="1:35" x14ac:dyDescent="0.2">
      <c r="A647" s="147"/>
      <c r="B647" s="148"/>
      <c r="C647" s="149"/>
      <c r="D647" s="150"/>
      <c r="E647" s="151"/>
      <c r="F647" s="150"/>
      <c r="G647" s="152"/>
      <c r="H647" s="150"/>
      <c r="I647" s="150"/>
      <c r="J647" s="152"/>
      <c r="K647" s="151"/>
      <c r="L647" s="151"/>
      <c r="M647" s="151"/>
      <c r="N647" s="151"/>
      <c r="O647" s="152"/>
      <c r="P647" s="152"/>
      <c r="Q647" s="153"/>
      <c r="R647" s="153"/>
      <c r="S647" s="154"/>
      <c r="U647" s="155" t="str">
        <f t="shared" si="27"/>
        <v/>
      </c>
      <c r="V647" s="155" t="str">
        <f t="shared" si="28"/>
        <v/>
      </c>
      <c r="W647" s="156" t="str">
        <f t="shared" si="29"/>
        <v/>
      </c>
      <c r="X647" s="155"/>
      <c r="Y647" s="155"/>
      <c r="Z647" s="155"/>
      <c r="AA647" s="155"/>
      <c r="AB647" s="156"/>
      <c r="AC647" s="155"/>
      <c r="AD647" s="155"/>
      <c r="AE647" s="155"/>
      <c r="AF647" s="155"/>
      <c r="AG647" s="156"/>
      <c r="AH647" s="155"/>
      <c r="AI647" s="155"/>
    </row>
    <row r="648" spans="1:35" x14ac:dyDescent="0.2">
      <c r="A648" s="147"/>
      <c r="B648" s="148"/>
      <c r="C648" s="149"/>
      <c r="D648" s="150"/>
      <c r="E648" s="151"/>
      <c r="F648" s="150"/>
      <c r="G648" s="152"/>
      <c r="H648" s="150"/>
      <c r="I648" s="150"/>
      <c r="J648" s="152"/>
      <c r="K648" s="151"/>
      <c r="L648" s="151"/>
      <c r="M648" s="151"/>
      <c r="N648" s="151"/>
      <c r="O648" s="152"/>
      <c r="P648" s="152"/>
      <c r="Q648" s="153"/>
      <c r="R648" s="153"/>
      <c r="S648" s="154"/>
      <c r="U648" s="155" t="str">
        <f t="shared" si="27"/>
        <v/>
      </c>
      <c r="V648" s="155" t="str">
        <f t="shared" si="28"/>
        <v/>
      </c>
      <c r="W648" s="156" t="str">
        <f t="shared" si="29"/>
        <v/>
      </c>
      <c r="X648" s="155"/>
      <c r="Y648" s="155"/>
      <c r="Z648" s="155"/>
      <c r="AA648" s="155"/>
      <c r="AB648" s="156"/>
      <c r="AC648" s="155"/>
      <c r="AD648" s="155"/>
      <c r="AE648" s="155"/>
      <c r="AF648" s="155"/>
      <c r="AG648" s="156"/>
      <c r="AH648" s="155"/>
      <c r="AI648" s="155"/>
    </row>
    <row r="649" spans="1:35" x14ac:dyDescent="0.2">
      <c r="A649" s="147"/>
      <c r="B649" s="148"/>
      <c r="C649" s="149"/>
      <c r="D649" s="150"/>
      <c r="E649" s="151"/>
      <c r="F649" s="150"/>
      <c r="G649" s="152"/>
      <c r="H649" s="150"/>
      <c r="I649" s="150"/>
      <c r="J649" s="152"/>
      <c r="K649" s="151"/>
      <c r="L649" s="151"/>
      <c r="M649" s="151"/>
      <c r="N649" s="151"/>
      <c r="O649" s="152"/>
      <c r="P649" s="152"/>
      <c r="Q649" s="153"/>
      <c r="R649" s="153"/>
      <c r="S649" s="154"/>
      <c r="U649" s="155" t="str">
        <f t="shared" si="27"/>
        <v/>
      </c>
      <c r="V649" s="155" t="str">
        <f t="shared" si="28"/>
        <v/>
      </c>
      <c r="W649" s="156" t="str">
        <f t="shared" si="29"/>
        <v/>
      </c>
      <c r="X649" s="155"/>
      <c r="Y649" s="155"/>
      <c r="Z649" s="155"/>
      <c r="AA649" s="155"/>
      <c r="AB649" s="156"/>
      <c r="AC649" s="155"/>
      <c r="AD649" s="155"/>
      <c r="AE649" s="155"/>
      <c r="AF649" s="155"/>
      <c r="AG649" s="156"/>
      <c r="AH649" s="155"/>
      <c r="AI649" s="155"/>
    </row>
    <row r="650" spans="1:35" x14ac:dyDescent="0.2">
      <c r="A650" s="147"/>
      <c r="B650" s="148"/>
      <c r="C650" s="149"/>
      <c r="D650" s="150"/>
      <c r="E650" s="151"/>
      <c r="F650" s="150"/>
      <c r="G650" s="152"/>
      <c r="H650" s="150"/>
      <c r="I650" s="150"/>
      <c r="J650" s="152"/>
      <c r="K650" s="151"/>
      <c r="L650" s="151"/>
      <c r="M650" s="151"/>
      <c r="N650" s="151"/>
      <c r="O650" s="152"/>
      <c r="P650" s="152"/>
      <c r="Q650" s="153"/>
      <c r="R650" s="153"/>
      <c r="S650" s="154"/>
      <c r="U650" s="155" t="str">
        <f t="shared" si="27"/>
        <v/>
      </c>
      <c r="V650" s="155" t="str">
        <f t="shared" si="28"/>
        <v/>
      </c>
      <c r="W650" s="156" t="str">
        <f t="shared" si="29"/>
        <v/>
      </c>
      <c r="X650" s="155"/>
      <c r="Y650" s="155"/>
      <c r="Z650" s="155"/>
      <c r="AA650" s="155"/>
      <c r="AB650" s="156"/>
      <c r="AC650" s="155"/>
      <c r="AD650" s="155"/>
      <c r="AE650" s="155"/>
      <c r="AF650" s="155"/>
      <c r="AG650" s="156"/>
      <c r="AH650" s="155"/>
      <c r="AI650" s="155"/>
    </row>
    <row r="651" spans="1:35" x14ac:dyDescent="0.2">
      <c r="A651" s="147"/>
      <c r="B651" s="148"/>
      <c r="C651" s="149"/>
      <c r="D651" s="150"/>
      <c r="E651" s="151"/>
      <c r="F651" s="150"/>
      <c r="G651" s="152"/>
      <c r="H651" s="150"/>
      <c r="I651" s="150"/>
      <c r="J651" s="152"/>
      <c r="K651" s="151"/>
      <c r="L651" s="151"/>
      <c r="M651" s="151"/>
      <c r="N651" s="151"/>
      <c r="O651" s="152"/>
      <c r="P651" s="152"/>
      <c r="Q651" s="153"/>
      <c r="R651" s="153"/>
      <c r="S651" s="154"/>
      <c r="U651" s="155" t="str">
        <f t="shared" si="27"/>
        <v/>
      </c>
      <c r="V651" s="155" t="str">
        <f t="shared" si="28"/>
        <v/>
      </c>
      <c r="W651" s="156" t="str">
        <f t="shared" si="29"/>
        <v/>
      </c>
      <c r="X651" s="155"/>
      <c r="Y651" s="155"/>
      <c r="Z651" s="155"/>
      <c r="AA651" s="155"/>
      <c r="AB651" s="156"/>
      <c r="AC651" s="155"/>
      <c r="AD651" s="155"/>
      <c r="AE651" s="155"/>
      <c r="AF651" s="155"/>
      <c r="AG651" s="156"/>
      <c r="AH651" s="155"/>
      <c r="AI651" s="155"/>
    </row>
    <row r="652" spans="1:35" x14ac:dyDescent="0.2">
      <c r="A652" s="147"/>
      <c r="B652" s="148"/>
      <c r="C652" s="149"/>
      <c r="D652" s="150"/>
      <c r="E652" s="151"/>
      <c r="F652" s="150"/>
      <c r="G652" s="152"/>
      <c r="H652" s="150"/>
      <c r="I652" s="150"/>
      <c r="J652" s="152"/>
      <c r="K652" s="151"/>
      <c r="L652" s="151"/>
      <c r="M652" s="151"/>
      <c r="N652" s="151"/>
      <c r="O652" s="152"/>
      <c r="P652" s="152"/>
      <c r="Q652" s="153"/>
      <c r="R652" s="153"/>
      <c r="S652" s="154"/>
      <c r="U652" s="155" t="str">
        <f t="shared" si="27"/>
        <v/>
      </c>
      <c r="V652" s="155" t="str">
        <f t="shared" si="28"/>
        <v/>
      </c>
      <c r="W652" s="156" t="str">
        <f t="shared" si="29"/>
        <v/>
      </c>
      <c r="X652" s="155"/>
      <c r="Y652" s="155"/>
      <c r="Z652" s="155"/>
      <c r="AA652" s="155"/>
      <c r="AB652" s="156"/>
      <c r="AC652" s="155"/>
      <c r="AD652" s="155"/>
      <c r="AE652" s="155"/>
      <c r="AF652" s="155"/>
      <c r="AG652" s="156"/>
      <c r="AH652" s="155"/>
      <c r="AI652" s="155"/>
    </row>
    <row r="653" spans="1:35" x14ac:dyDescent="0.2">
      <c r="A653" s="147"/>
      <c r="B653" s="148"/>
      <c r="C653" s="149"/>
      <c r="D653" s="150"/>
      <c r="E653" s="151"/>
      <c r="F653" s="150"/>
      <c r="G653" s="152"/>
      <c r="H653" s="150"/>
      <c r="I653" s="150"/>
      <c r="J653" s="152"/>
      <c r="K653" s="151"/>
      <c r="L653" s="151"/>
      <c r="M653" s="151"/>
      <c r="N653" s="151"/>
      <c r="O653" s="152"/>
      <c r="P653" s="152"/>
      <c r="Q653" s="153"/>
      <c r="R653" s="153"/>
      <c r="S653" s="154"/>
      <c r="U653" s="155" t="str">
        <f t="shared" si="27"/>
        <v/>
      </c>
      <c r="V653" s="155" t="str">
        <f t="shared" si="28"/>
        <v/>
      </c>
      <c r="W653" s="156" t="str">
        <f t="shared" si="29"/>
        <v/>
      </c>
      <c r="X653" s="155"/>
      <c r="Y653" s="155"/>
      <c r="Z653" s="155"/>
      <c r="AA653" s="155"/>
      <c r="AB653" s="156"/>
      <c r="AC653" s="155"/>
      <c r="AD653" s="155"/>
      <c r="AE653" s="155"/>
      <c r="AF653" s="155"/>
      <c r="AG653" s="156"/>
      <c r="AH653" s="155"/>
      <c r="AI653" s="155"/>
    </row>
    <row r="654" spans="1:35" x14ac:dyDescent="0.2">
      <c r="A654" s="147"/>
      <c r="B654" s="148"/>
      <c r="C654" s="149"/>
      <c r="D654" s="150"/>
      <c r="E654" s="151"/>
      <c r="F654" s="150"/>
      <c r="G654" s="152"/>
      <c r="H654" s="150"/>
      <c r="I654" s="150"/>
      <c r="J654" s="152"/>
      <c r="K654" s="151"/>
      <c r="L654" s="151"/>
      <c r="M654" s="151"/>
      <c r="N654" s="151"/>
      <c r="O654" s="152"/>
      <c r="P654" s="152"/>
      <c r="Q654" s="153"/>
      <c r="R654" s="153"/>
      <c r="S654" s="154"/>
      <c r="U654" s="155" t="str">
        <f t="shared" si="27"/>
        <v/>
      </c>
      <c r="V654" s="155" t="str">
        <f t="shared" si="28"/>
        <v/>
      </c>
      <c r="W654" s="156" t="str">
        <f t="shared" si="29"/>
        <v/>
      </c>
      <c r="X654" s="155"/>
      <c r="Y654" s="155"/>
      <c r="Z654" s="155"/>
      <c r="AA654" s="155"/>
      <c r="AB654" s="156"/>
      <c r="AC654" s="155"/>
      <c r="AD654" s="155"/>
      <c r="AE654" s="155"/>
      <c r="AF654" s="155"/>
      <c r="AG654" s="156"/>
      <c r="AH654" s="155"/>
      <c r="AI654" s="155"/>
    </row>
    <row r="655" spans="1:35" x14ac:dyDescent="0.2">
      <c r="A655" s="147"/>
      <c r="B655" s="148"/>
      <c r="C655" s="149"/>
      <c r="D655" s="150"/>
      <c r="E655" s="151"/>
      <c r="F655" s="150"/>
      <c r="G655" s="152"/>
      <c r="H655" s="150"/>
      <c r="I655" s="150"/>
      <c r="J655" s="152"/>
      <c r="K655" s="151"/>
      <c r="L655" s="151"/>
      <c r="M655" s="151"/>
      <c r="N655" s="151"/>
      <c r="O655" s="152"/>
      <c r="P655" s="152"/>
      <c r="Q655" s="153"/>
      <c r="R655" s="153"/>
      <c r="S655" s="154"/>
      <c r="U655" s="155" t="str">
        <f t="shared" si="27"/>
        <v/>
      </c>
      <c r="V655" s="155" t="str">
        <f t="shared" si="28"/>
        <v/>
      </c>
      <c r="W655" s="156" t="str">
        <f t="shared" si="29"/>
        <v/>
      </c>
      <c r="X655" s="155"/>
      <c r="Y655" s="155"/>
      <c r="Z655" s="155"/>
      <c r="AA655" s="155"/>
      <c r="AB655" s="156"/>
      <c r="AC655" s="155"/>
      <c r="AD655" s="155"/>
      <c r="AE655" s="155"/>
      <c r="AF655" s="155"/>
      <c r="AG655" s="156"/>
      <c r="AH655" s="155"/>
      <c r="AI655" s="155"/>
    </row>
    <row r="656" spans="1:35" x14ac:dyDescent="0.2">
      <c r="A656" s="147"/>
      <c r="B656" s="148"/>
      <c r="C656" s="149"/>
      <c r="D656" s="150"/>
      <c r="E656" s="151"/>
      <c r="F656" s="150"/>
      <c r="G656" s="152"/>
      <c r="H656" s="150"/>
      <c r="I656" s="150"/>
      <c r="J656" s="152"/>
      <c r="K656" s="151"/>
      <c r="L656" s="151"/>
      <c r="M656" s="151"/>
      <c r="N656" s="151"/>
      <c r="O656" s="152"/>
      <c r="P656" s="152"/>
      <c r="Q656" s="153"/>
      <c r="R656" s="153"/>
      <c r="S656" s="154"/>
      <c r="U656" s="155" t="str">
        <f t="shared" si="27"/>
        <v/>
      </c>
      <c r="V656" s="155" t="str">
        <f t="shared" si="28"/>
        <v/>
      </c>
      <c r="W656" s="156" t="str">
        <f t="shared" si="29"/>
        <v/>
      </c>
      <c r="X656" s="155"/>
      <c r="Y656" s="155"/>
      <c r="Z656" s="155"/>
      <c r="AA656" s="155"/>
      <c r="AB656" s="156"/>
      <c r="AC656" s="155"/>
      <c r="AD656" s="155"/>
      <c r="AE656" s="155"/>
      <c r="AF656" s="155"/>
      <c r="AG656" s="156"/>
      <c r="AH656" s="155"/>
      <c r="AI656" s="155"/>
    </row>
    <row r="657" spans="1:35" x14ac:dyDescent="0.2">
      <c r="A657" s="147"/>
      <c r="B657" s="148"/>
      <c r="C657" s="149"/>
      <c r="D657" s="150"/>
      <c r="E657" s="151"/>
      <c r="F657" s="150"/>
      <c r="G657" s="152"/>
      <c r="H657" s="150"/>
      <c r="I657" s="150"/>
      <c r="J657" s="152"/>
      <c r="K657" s="151"/>
      <c r="L657" s="151"/>
      <c r="M657" s="151"/>
      <c r="N657" s="151"/>
      <c r="O657" s="152"/>
      <c r="P657" s="152"/>
      <c r="Q657" s="153"/>
      <c r="R657" s="153"/>
      <c r="S657" s="154"/>
      <c r="U657" s="155" t="str">
        <f t="shared" si="27"/>
        <v/>
      </c>
      <c r="V657" s="155" t="str">
        <f t="shared" si="28"/>
        <v/>
      </c>
      <c r="W657" s="156" t="str">
        <f t="shared" si="29"/>
        <v/>
      </c>
      <c r="X657" s="155"/>
      <c r="Y657" s="155"/>
      <c r="Z657" s="155"/>
      <c r="AA657" s="155"/>
      <c r="AB657" s="156"/>
      <c r="AC657" s="155"/>
      <c r="AD657" s="155"/>
      <c r="AE657" s="155"/>
      <c r="AF657" s="155"/>
      <c r="AG657" s="156"/>
      <c r="AH657" s="155"/>
      <c r="AI657" s="155"/>
    </row>
    <row r="658" spans="1:35" x14ac:dyDescent="0.2">
      <c r="A658" s="147"/>
      <c r="B658" s="148"/>
      <c r="C658" s="149"/>
      <c r="D658" s="150"/>
      <c r="E658" s="151"/>
      <c r="F658" s="150"/>
      <c r="G658" s="152"/>
      <c r="H658" s="150"/>
      <c r="I658" s="150"/>
      <c r="J658" s="152"/>
      <c r="K658" s="151"/>
      <c r="L658" s="151"/>
      <c r="M658" s="151"/>
      <c r="N658" s="151"/>
      <c r="O658" s="152"/>
      <c r="P658" s="152"/>
      <c r="Q658" s="153"/>
      <c r="R658" s="153"/>
      <c r="S658" s="154"/>
      <c r="U658" s="155" t="str">
        <f t="shared" si="27"/>
        <v/>
      </c>
      <c r="V658" s="155" t="str">
        <f t="shared" si="28"/>
        <v/>
      </c>
      <c r="W658" s="156" t="str">
        <f t="shared" si="29"/>
        <v/>
      </c>
      <c r="X658" s="155"/>
      <c r="Y658" s="155"/>
      <c r="Z658" s="155"/>
      <c r="AA658" s="155"/>
      <c r="AB658" s="156"/>
      <c r="AC658" s="155"/>
      <c r="AD658" s="155"/>
      <c r="AE658" s="155"/>
      <c r="AF658" s="155"/>
      <c r="AG658" s="156"/>
      <c r="AH658" s="155"/>
      <c r="AI658" s="155"/>
    </row>
    <row r="659" spans="1:35" x14ac:dyDescent="0.2">
      <c r="A659" s="147"/>
      <c r="B659" s="148"/>
      <c r="C659" s="149"/>
      <c r="D659" s="150"/>
      <c r="E659" s="151"/>
      <c r="F659" s="150"/>
      <c r="G659" s="152"/>
      <c r="H659" s="150"/>
      <c r="I659" s="150"/>
      <c r="J659" s="152"/>
      <c r="K659" s="151"/>
      <c r="L659" s="151"/>
      <c r="M659" s="151"/>
      <c r="N659" s="151"/>
      <c r="O659" s="152"/>
      <c r="P659" s="152"/>
      <c r="Q659" s="153"/>
      <c r="R659" s="153"/>
      <c r="S659" s="154"/>
      <c r="U659" s="155" t="str">
        <f t="shared" si="27"/>
        <v/>
      </c>
      <c r="V659" s="155" t="str">
        <f t="shared" si="28"/>
        <v/>
      </c>
      <c r="W659" s="156" t="str">
        <f t="shared" si="29"/>
        <v/>
      </c>
      <c r="X659" s="155"/>
      <c r="Y659" s="155"/>
      <c r="Z659" s="155"/>
      <c r="AA659" s="155"/>
      <c r="AB659" s="156"/>
      <c r="AC659" s="155"/>
      <c r="AD659" s="155"/>
      <c r="AE659" s="155"/>
      <c r="AF659" s="155"/>
      <c r="AG659" s="156"/>
      <c r="AH659" s="155"/>
      <c r="AI659" s="155"/>
    </row>
    <row r="660" spans="1:35" x14ac:dyDescent="0.2">
      <c r="A660" s="147"/>
      <c r="B660" s="148"/>
      <c r="C660" s="149"/>
      <c r="D660" s="150"/>
      <c r="E660" s="151"/>
      <c r="F660" s="150"/>
      <c r="G660" s="152"/>
      <c r="H660" s="150"/>
      <c r="I660" s="150"/>
      <c r="J660" s="152"/>
      <c r="K660" s="151"/>
      <c r="L660" s="151"/>
      <c r="M660" s="151"/>
      <c r="N660" s="151"/>
      <c r="O660" s="152"/>
      <c r="P660" s="152"/>
      <c r="Q660" s="153"/>
      <c r="R660" s="153"/>
      <c r="S660" s="154"/>
      <c r="U660" s="155" t="str">
        <f t="shared" si="27"/>
        <v/>
      </c>
      <c r="V660" s="155" t="str">
        <f t="shared" si="28"/>
        <v/>
      </c>
      <c r="W660" s="156" t="str">
        <f t="shared" si="29"/>
        <v/>
      </c>
      <c r="X660" s="155"/>
      <c r="Y660" s="155"/>
      <c r="Z660" s="155"/>
      <c r="AA660" s="155"/>
      <c r="AB660" s="156"/>
      <c r="AC660" s="155"/>
      <c r="AD660" s="155"/>
      <c r="AE660" s="155"/>
      <c r="AF660" s="155"/>
      <c r="AG660" s="156"/>
      <c r="AH660" s="155"/>
      <c r="AI660" s="155"/>
    </row>
    <row r="661" spans="1:35" x14ac:dyDescent="0.2">
      <c r="A661" s="147"/>
      <c r="B661" s="148"/>
      <c r="C661" s="149"/>
      <c r="D661" s="150"/>
      <c r="E661" s="151"/>
      <c r="F661" s="150"/>
      <c r="G661" s="152"/>
      <c r="H661" s="150"/>
      <c r="I661" s="150"/>
      <c r="J661" s="152"/>
      <c r="K661" s="151"/>
      <c r="L661" s="151"/>
      <c r="M661" s="151"/>
      <c r="N661" s="151"/>
      <c r="O661" s="152"/>
      <c r="P661" s="152"/>
      <c r="Q661" s="153"/>
      <c r="R661" s="153"/>
      <c r="S661" s="154"/>
      <c r="U661" s="155" t="str">
        <f t="shared" si="27"/>
        <v/>
      </c>
      <c r="V661" s="155" t="str">
        <f t="shared" si="28"/>
        <v/>
      </c>
      <c r="W661" s="156" t="str">
        <f t="shared" si="29"/>
        <v/>
      </c>
      <c r="X661" s="155"/>
      <c r="Y661" s="155"/>
      <c r="Z661" s="155"/>
      <c r="AA661" s="155"/>
      <c r="AB661" s="156"/>
      <c r="AC661" s="155"/>
      <c r="AD661" s="155"/>
      <c r="AE661" s="155"/>
      <c r="AF661" s="155"/>
      <c r="AG661" s="156"/>
      <c r="AH661" s="155"/>
      <c r="AI661" s="155"/>
    </row>
    <row r="662" spans="1:35" x14ac:dyDescent="0.2">
      <c r="A662" s="147"/>
      <c r="B662" s="148"/>
      <c r="C662" s="149"/>
      <c r="D662" s="150"/>
      <c r="E662" s="151"/>
      <c r="F662" s="150"/>
      <c r="G662" s="152"/>
      <c r="H662" s="150"/>
      <c r="I662" s="150"/>
      <c r="J662" s="152"/>
      <c r="K662" s="151"/>
      <c r="L662" s="151"/>
      <c r="M662" s="151"/>
      <c r="N662" s="151"/>
      <c r="O662" s="152"/>
      <c r="P662" s="152"/>
      <c r="Q662" s="153"/>
      <c r="R662" s="153"/>
      <c r="S662" s="154"/>
      <c r="U662" s="155" t="str">
        <f t="shared" si="27"/>
        <v/>
      </c>
      <c r="V662" s="155" t="str">
        <f t="shared" si="28"/>
        <v/>
      </c>
      <c r="W662" s="156" t="str">
        <f t="shared" si="29"/>
        <v/>
      </c>
      <c r="X662" s="155"/>
      <c r="Y662" s="155"/>
      <c r="Z662" s="155"/>
      <c r="AA662" s="155"/>
      <c r="AB662" s="156"/>
      <c r="AC662" s="155"/>
      <c r="AD662" s="155"/>
      <c r="AE662" s="155"/>
      <c r="AF662" s="155"/>
      <c r="AG662" s="156"/>
      <c r="AH662" s="155"/>
      <c r="AI662" s="155"/>
    </row>
    <row r="663" spans="1:35" x14ac:dyDescent="0.2">
      <c r="A663" s="147"/>
      <c r="B663" s="148"/>
      <c r="C663" s="149"/>
      <c r="D663" s="150"/>
      <c r="E663" s="151"/>
      <c r="F663" s="150"/>
      <c r="G663" s="152"/>
      <c r="H663" s="150"/>
      <c r="I663" s="150"/>
      <c r="J663" s="152"/>
      <c r="K663" s="151"/>
      <c r="L663" s="151"/>
      <c r="M663" s="151"/>
      <c r="N663" s="151"/>
      <c r="O663" s="152"/>
      <c r="P663" s="152"/>
      <c r="Q663" s="153"/>
      <c r="R663" s="153"/>
      <c r="S663" s="154"/>
      <c r="U663" s="155" t="str">
        <f t="shared" si="27"/>
        <v/>
      </c>
      <c r="V663" s="155" t="str">
        <f t="shared" si="28"/>
        <v/>
      </c>
      <c r="W663" s="156" t="str">
        <f t="shared" si="29"/>
        <v/>
      </c>
      <c r="X663" s="155"/>
      <c r="Y663" s="155"/>
      <c r="Z663" s="155"/>
      <c r="AA663" s="155"/>
      <c r="AB663" s="156"/>
      <c r="AC663" s="155"/>
      <c r="AD663" s="155"/>
      <c r="AE663" s="155"/>
      <c r="AF663" s="155"/>
      <c r="AG663" s="156"/>
      <c r="AH663" s="155"/>
      <c r="AI663" s="155"/>
    </row>
    <row r="664" spans="1:35" x14ac:dyDescent="0.2">
      <c r="A664" s="147"/>
      <c r="B664" s="148"/>
      <c r="C664" s="149"/>
      <c r="D664" s="150"/>
      <c r="E664" s="151"/>
      <c r="F664" s="150"/>
      <c r="G664" s="152"/>
      <c r="H664" s="150"/>
      <c r="I664" s="150"/>
      <c r="J664" s="152"/>
      <c r="K664" s="151"/>
      <c r="L664" s="151"/>
      <c r="M664" s="151"/>
      <c r="N664" s="151"/>
      <c r="O664" s="152"/>
      <c r="P664" s="152"/>
      <c r="Q664" s="153"/>
      <c r="R664" s="153"/>
      <c r="S664" s="154"/>
      <c r="U664" s="155" t="str">
        <f t="shared" si="27"/>
        <v/>
      </c>
      <c r="V664" s="155" t="str">
        <f t="shared" si="28"/>
        <v/>
      </c>
      <c r="W664" s="156" t="str">
        <f t="shared" si="29"/>
        <v/>
      </c>
      <c r="X664" s="155"/>
      <c r="Y664" s="155"/>
      <c r="Z664" s="155"/>
      <c r="AA664" s="155"/>
      <c r="AB664" s="156"/>
      <c r="AC664" s="155"/>
      <c r="AD664" s="155"/>
      <c r="AE664" s="155"/>
      <c r="AF664" s="155"/>
      <c r="AG664" s="156"/>
      <c r="AH664" s="155"/>
      <c r="AI664" s="155"/>
    </row>
    <row r="665" spans="1:35" x14ac:dyDescent="0.2">
      <c r="A665" s="147"/>
      <c r="B665" s="148"/>
      <c r="C665" s="149"/>
      <c r="D665" s="150"/>
      <c r="E665" s="151"/>
      <c r="F665" s="150"/>
      <c r="G665" s="152"/>
      <c r="H665" s="150"/>
      <c r="I665" s="150"/>
      <c r="J665" s="152"/>
      <c r="K665" s="151"/>
      <c r="L665" s="151"/>
      <c r="M665" s="151"/>
      <c r="N665" s="151"/>
      <c r="O665" s="152"/>
      <c r="P665" s="152"/>
      <c r="Q665" s="153"/>
      <c r="R665" s="153"/>
      <c r="S665" s="154"/>
      <c r="U665" s="155" t="str">
        <f t="shared" si="27"/>
        <v/>
      </c>
      <c r="V665" s="155" t="str">
        <f t="shared" si="28"/>
        <v/>
      </c>
      <c r="W665" s="156" t="str">
        <f t="shared" si="29"/>
        <v/>
      </c>
      <c r="X665" s="155"/>
      <c r="Y665" s="155"/>
      <c r="Z665" s="155"/>
      <c r="AA665" s="155"/>
      <c r="AB665" s="156"/>
      <c r="AC665" s="155"/>
      <c r="AD665" s="155"/>
      <c r="AE665" s="155"/>
      <c r="AF665" s="155"/>
      <c r="AG665" s="156"/>
      <c r="AH665" s="155"/>
      <c r="AI665" s="155"/>
    </row>
    <row r="666" spans="1:35" x14ac:dyDescent="0.2">
      <c r="A666" s="147"/>
      <c r="B666" s="148"/>
      <c r="C666" s="149"/>
      <c r="D666" s="150"/>
      <c r="E666" s="151"/>
      <c r="F666" s="150"/>
      <c r="G666" s="152"/>
      <c r="H666" s="150"/>
      <c r="I666" s="150"/>
      <c r="J666" s="152"/>
      <c r="K666" s="151"/>
      <c r="L666" s="151"/>
      <c r="M666" s="151"/>
      <c r="N666" s="151"/>
      <c r="O666" s="152"/>
      <c r="P666" s="152"/>
      <c r="Q666" s="153"/>
      <c r="R666" s="153"/>
      <c r="S666" s="154"/>
      <c r="U666" s="155" t="str">
        <f t="shared" si="27"/>
        <v/>
      </c>
      <c r="V666" s="155" t="str">
        <f t="shared" si="28"/>
        <v/>
      </c>
      <c r="W666" s="156" t="str">
        <f t="shared" si="29"/>
        <v/>
      </c>
      <c r="X666" s="155"/>
      <c r="Y666" s="155"/>
      <c r="Z666" s="155"/>
      <c r="AA666" s="155"/>
      <c r="AB666" s="156"/>
      <c r="AC666" s="155"/>
      <c r="AD666" s="155"/>
      <c r="AE666" s="155"/>
      <c r="AF666" s="155"/>
      <c r="AG666" s="156"/>
      <c r="AH666" s="155"/>
      <c r="AI666" s="155"/>
    </row>
    <row r="667" spans="1:35" x14ac:dyDescent="0.2">
      <c r="A667" s="147"/>
      <c r="B667" s="148"/>
      <c r="C667" s="149"/>
      <c r="D667" s="150"/>
      <c r="E667" s="151"/>
      <c r="F667" s="150"/>
      <c r="G667" s="152"/>
      <c r="H667" s="150"/>
      <c r="I667" s="150"/>
      <c r="J667" s="152"/>
      <c r="K667" s="151"/>
      <c r="L667" s="151"/>
      <c r="M667" s="151"/>
      <c r="N667" s="151"/>
      <c r="O667" s="152"/>
      <c r="P667" s="152"/>
      <c r="Q667" s="153"/>
      <c r="R667" s="153"/>
      <c r="S667" s="154"/>
      <c r="U667" s="155" t="str">
        <f t="shared" si="27"/>
        <v/>
      </c>
      <c r="V667" s="155" t="str">
        <f t="shared" si="28"/>
        <v/>
      </c>
      <c r="W667" s="156" t="str">
        <f t="shared" si="29"/>
        <v/>
      </c>
      <c r="X667" s="155"/>
      <c r="Y667" s="155"/>
      <c r="Z667" s="155"/>
      <c r="AA667" s="155"/>
      <c r="AB667" s="156"/>
      <c r="AC667" s="155"/>
      <c r="AD667" s="155"/>
      <c r="AE667" s="155"/>
      <c r="AF667" s="155"/>
      <c r="AG667" s="156"/>
      <c r="AH667" s="155"/>
      <c r="AI667" s="155"/>
    </row>
    <row r="668" spans="1:35" x14ac:dyDescent="0.2">
      <c r="A668" s="147"/>
      <c r="B668" s="148"/>
      <c r="C668" s="149"/>
      <c r="D668" s="150"/>
      <c r="E668" s="151"/>
      <c r="F668" s="150"/>
      <c r="G668" s="152"/>
      <c r="H668" s="150"/>
      <c r="I668" s="150"/>
      <c r="J668" s="152"/>
      <c r="K668" s="151"/>
      <c r="L668" s="151"/>
      <c r="M668" s="151"/>
      <c r="N668" s="151"/>
      <c r="O668" s="152"/>
      <c r="P668" s="152"/>
      <c r="Q668" s="153"/>
      <c r="R668" s="153"/>
      <c r="S668" s="154"/>
      <c r="U668" s="155" t="str">
        <f t="shared" si="27"/>
        <v/>
      </c>
      <c r="V668" s="155" t="str">
        <f t="shared" si="28"/>
        <v/>
      </c>
      <c r="W668" s="156" t="str">
        <f t="shared" si="29"/>
        <v/>
      </c>
      <c r="X668" s="155"/>
      <c r="Y668" s="155"/>
      <c r="Z668" s="155"/>
      <c r="AA668" s="155"/>
      <c r="AB668" s="156"/>
      <c r="AC668" s="155"/>
      <c r="AD668" s="155"/>
      <c r="AE668" s="155"/>
      <c r="AF668" s="155"/>
      <c r="AG668" s="156"/>
      <c r="AH668" s="155"/>
      <c r="AI668" s="155"/>
    </row>
    <row r="669" spans="1:35" x14ac:dyDescent="0.2">
      <c r="A669" s="147"/>
      <c r="B669" s="148"/>
      <c r="C669" s="149"/>
      <c r="D669" s="150"/>
      <c r="E669" s="151"/>
      <c r="F669" s="150"/>
      <c r="G669" s="152"/>
      <c r="H669" s="150"/>
      <c r="I669" s="150"/>
      <c r="J669" s="152"/>
      <c r="K669" s="151"/>
      <c r="L669" s="151"/>
      <c r="M669" s="151"/>
      <c r="N669" s="151"/>
      <c r="O669" s="152"/>
      <c r="P669" s="152"/>
      <c r="Q669" s="153"/>
      <c r="R669" s="153"/>
      <c r="S669" s="154"/>
      <c r="U669" s="155" t="str">
        <f t="shared" si="27"/>
        <v/>
      </c>
      <c r="V669" s="155" t="str">
        <f t="shared" si="28"/>
        <v/>
      </c>
      <c r="W669" s="156" t="str">
        <f t="shared" si="29"/>
        <v/>
      </c>
      <c r="X669" s="155"/>
      <c r="Y669" s="155"/>
      <c r="Z669" s="155"/>
      <c r="AA669" s="155"/>
      <c r="AB669" s="156"/>
      <c r="AC669" s="155"/>
      <c r="AD669" s="155"/>
      <c r="AE669" s="155"/>
      <c r="AF669" s="155"/>
      <c r="AG669" s="156"/>
      <c r="AH669" s="155"/>
      <c r="AI669" s="155"/>
    </row>
    <row r="670" spans="1:35" x14ac:dyDescent="0.2">
      <c r="A670" s="147"/>
      <c r="B670" s="148"/>
      <c r="C670" s="149"/>
      <c r="D670" s="150"/>
      <c r="E670" s="151"/>
      <c r="F670" s="150"/>
      <c r="G670" s="152"/>
      <c r="H670" s="150"/>
      <c r="I670" s="150"/>
      <c r="J670" s="152"/>
      <c r="K670" s="151"/>
      <c r="L670" s="151"/>
      <c r="M670" s="151"/>
      <c r="N670" s="151"/>
      <c r="O670" s="152"/>
      <c r="P670" s="152"/>
      <c r="Q670" s="153"/>
      <c r="R670" s="153"/>
      <c r="S670" s="154"/>
      <c r="U670" s="155" t="str">
        <f t="shared" si="27"/>
        <v/>
      </c>
      <c r="V670" s="155" t="str">
        <f t="shared" si="28"/>
        <v/>
      </c>
      <c r="W670" s="156" t="str">
        <f t="shared" si="29"/>
        <v/>
      </c>
      <c r="X670" s="155"/>
      <c r="Y670" s="155"/>
      <c r="Z670" s="155"/>
      <c r="AA670" s="155"/>
      <c r="AB670" s="156"/>
      <c r="AC670" s="155"/>
      <c r="AD670" s="155"/>
      <c r="AE670" s="155"/>
      <c r="AF670" s="155"/>
      <c r="AG670" s="156"/>
      <c r="AH670" s="155"/>
      <c r="AI670" s="155"/>
    </row>
    <row r="671" spans="1:35" x14ac:dyDescent="0.2">
      <c r="A671" s="147"/>
      <c r="B671" s="148"/>
      <c r="C671" s="149"/>
      <c r="D671" s="150"/>
      <c r="E671" s="151"/>
      <c r="F671" s="150"/>
      <c r="G671" s="152"/>
      <c r="H671" s="150"/>
      <c r="I671" s="150"/>
      <c r="J671" s="152"/>
      <c r="K671" s="151"/>
      <c r="L671" s="151"/>
      <c r="M671" s="151"/>
      <c r="N671" s="151"/>
      <c r="O671" s="152"/>
      <c r="P671" s="152"/>
      <c r="Q671" s="153"/>
      <c r="R671" s="153"/>
      <c r="S671" s="154"/>
      <c r="U671" s="155" t="str">
        <f t="shared" si="27"/>
        <v/>
      </c>
      <c r="V671" s="155" t="str">
        <f t="shared" si="28"/>
        <v/>
      </c>
      <c r="W671" s="156" t="str">
        <f t="shared" si="29"/>
        <v/>
      </c>
      <c r="X671" s="155"/>
      <c r="Y671" s="155"/>
      <c r="Z671" s="155"/>
      <c r="AA671" s="155"/>
      <c r="AB671" s="156"/>
      <c r="AC671" s="155"/>
      <c r="AD671" s="155"/>
      <c r="AE671" s="155"/>
      <c r="AF671" s="155"/>
      <c r="AG671" s="156"/>
      <c r="AH671" s="155"/>
      <c r="AI671" s="155"/>
    </row>
    <row r="672" spans="1:35" x14ac:dyDescent="0.2">
      <c r="A672" s="147"/>
      <c r="B672" s="148"/>
      <c r="C672" s="149"/>
      <c r="D672" s="150"/>
      <c r="E672" s="151"/>
      <c r="F672" s="150"/>
      <c r="G672" s="152"/>
      <c r="H672" s="150"/>
      <c r="I672" s="150"/>
      <c r="J672" s="152"/>
      <c r="K672" s="151"/>
      <c r="L672" s="151"/>
      <c r="M672" s="151"/>
      <c r="N672" s="151"/>
      <c r="O672" s="152"/>
      <c r="P672" s="152"/>
      <c r="Q672" s="153"/>
      <c r="R672" s="153"/>
      <c r="S672" s="154"/>
      <c r="U672" s="155" t="str">
        <f t="shared" si="27"/>
        <v/>
      </c>
      <c r="V672" s="155" t="str">
        <f t="shared" si="28"/>
        <v/>
      </c>
      <c r="W672" s="156" t="str">
        <f t="shared" si="29"/>
        <v/>
      </c>
      <c r="X672" s="155"/>
      <c r="Y672" s="155"/>
      <c r="Z672" s="155"/>
      <c r="AA672" s="155"/>
      <c r="AB672" s="156"/>
      <c r="AC672" s="155"/>
      <c r="AD672" s="155"/>
      <c r="AE672" s="155"/>
      <c r="AF672" s="155"/>
      <c r="AG672" s="156"/>
      <c r="AH672" s="155"/>
      <c r="AI672" s="155"/>
    </row>
    <row r="673" spans="1:35" x14ac:dyDescent="0.2">
      <c r="A673" s="147"/>
      <c r="B673" s="148"/>
      <c r="C673" s="149"/>
      <c r="D673" s="150"/>
      <c r="E673" s="151"/>
      <c r="F673" s="150"/>
      <c r="G673" s="152"/>
      <c r="H673" s="150"/>
      <c r="I673" s="150"/>
      <c r="J673" s="152"/>
      <c r="K673" s="151"/>
      <c r="L673" s="151"/>
      <c r="M673" s="151"/>
      <c r="N673" s="151"/>
      <c r="O673" s="152"/>
      <c r="P673" s="152"/>
      <c r="Q673" s="153"/>
      <c r="R673" s="153"/>
      <c r="S673" s="154"/>
      <c r="U673" s="155" t="str">
        <f t="shared" si="27"/>
        <v/>
      </c>
      <c r="V673" s="155" t="str">
        <f t="shared" si="28"/>
        <v/>
      </c>
      <c r="W673" s="156" t="str">
        <f t="shared" si="29"/>
        <v/>
      </c>
      <c r="X673" s="155"/>
      <c r="Y673" s="155"/>
      <c r="Z673" s="155"/>
      <c r="AA673" s="155"/>
      <c r="AB673" s="156"/>
      <c r="AC673" s="155"/>
      <c r="AD673" s="155"/>
      <c r="AE673" s="155"/>
      <c r="AF673" s="155"/>
      <c r="AG673" s="156"/>
      <c r="AH673" s="155"/>
      <c r="AI673" s="155"/>
    </row>
    <row r="674" spans="1:35" x14ac:dyDescent="0.2">
      <c r="A674" s="147"/>
      <c r="B674" s="148"/>
      <c r="C674" s="149"/>
      <c r="D674" s="150"/>
      <c r="E674" s="151"/>
      <c r="F674" s="150"/>
      <c r="G674" s="152"/>
      <c r="H674" s="150"/>
      <c r="I674" s="150"/>
      <c r="J674" s="152"/>
      <c r="K674" s="151"/>
      <c r="L674" s="151"/>
      <c r="M674" s="151"/>
      <c r="N674" s="151"/>
      <c r="O674" s="152"/>
      <c r="P674" s="152"/>
      <c r="Q674" s="153"/>
      <c r="R674" s="153"/>
      <c r="S674" s="154"/>
      <c r="U674" s="155" t="str">
        <f t="shared" si="27"/>
        <v/>
      </c>
      <c r="V674" s="155" t="str">
        <f t="shared" si="28"/>
        <v/>
      </c>
      <c r="W674" s="156" t="str">
        <f t="shared" si="29"/>
        <v/>
      </c>
      <c r="X674" s="155"/>
      <c r="Y674" s="155"/>
      <c r="Z674" s="155"/>
      <c r="AA674" s="155"/>
      <c r="AB674" s="156"/>
      <c r="AC674" s="155"/>
      <c r="AD674" s="155"/>
      <c r="AE674" s="155"/>
      <c r="AF674" s="155"/>
      <c r="AG674" s="156"/>
      <c r="AH674" s="155"/>
      <c r="AI674" s="155"/>
    </row>
    <row r="675" spans="1:35" x14ac:dyDescent="0.2">
      <c r="A675" s="147"/>
      <c r="B675" s="148"/>
      <c r="C675" s="149"/>
      <c r="D675" s="150"/>
      <c r="E675" s="151"/>
      <c r="F675" s="150"/>
      <c r="G675" s="152"/>
      <c r="H675" s="150"/>
      <c r="I675" s="150"/>
      <c r="J675" s="152"/>
      <c r="K675" s="151"/>
      <c r="L675" s="151"/>
      <c r="M675" s="151"/>
      <c r="N675" s="151"/>
      <c r="O675" s="152"/>
      <c r="P675" s="152"/>
      <c r="Q675" s="153"/>
      <c r="R675" s="153"/>
      <c r="S675" s="154"/>
      <c r="U675" s="155" t="str">
        <f t="shared" si="27"/>
        <v/>
      </c>
      <c r="V675" s="155" t="str">
        <f t="shared" si="28"/>
        <v/>
      </c>
      <c r="W675" s="156" t="str">
        <f t="shared" si="29"/>
        <v/>
      </c>
      <c r="X675" s="155"/>
      <c r="Y675" s="155"/>
      <c r="Z675" s="155"/>
      <c r="AA675" s="155"/>
      <c r="AB675" s="156"/>
      <c r="AC675" s="155"/>
      <c r="AD675" s="155"/>
      <c r="AE675" s="155"/>
      <c r="AF675" s="155"/>
      <c r="AG675" s="156"/>
      <c r="AH675" s="155"/>
      <c r="AI675" s="155"/>
    </row>
    <row r="676" spans="1:35" x14ac:dyDescent="0.2">
      <c r="A676" s="147"/>
      <c r="B676" s="148"/>
      <c r="C676" s="149"/>
      <c r="D676" s="150"/>
      <c r="E676" s="151"/>
      <c r="F676" s="150"/>
      <c r="G676" s="152"/>
      <c r="H676" s="150"/>
      <c r="I676" s="150"/>
      <c r="J676" s="152"/>
      <c r="K676" s="151"/>
      <c r="L676" s="151"/>
      <c r="M676" s="151"/>
      <c r="N676" s="151"/>
      <c r="O676" s="152"/>
      <c r="P676" s="152"/>
      <c r="Q676" s="153"/>
      <c r="R676" s="153"/>
      <c r="S676" s="154"/>
      <c r="U676" s="155" t="str">
        <f t="shared" si="27"/>
        <v/>
      </c>
      <c r="V676" s="155" t="str">
        <f t="shared" si="28"/>
        <v/>
      </c>
      <c r="W676" s="156" t="str">
        <f t="shared" si="29"/>
        <v/>
      </c>
      <c r="X676" s="155"/>
      <c r="Y676" s="155"/>
      <c r="Z676" s="155"/>
      <c r="AA676" s="155"/>
      <c r="AB676" s="156"/>
      <c r="AC676" s="155"/>
      <c r="AD676" s="155"/>
      <c r="AE676" s="155"/>
      <c r="AF676" s="155"/>
      <c r="AG676" s="156"/>
      <c r="AH676" s="155"/>
      <c r="AI676" s="155"/>
    </row>
    <row r="677" spans="1:35" x14ac:dyDescent="0.2">
      <c r="A677" s="147"/>
      <c r="B677" s="148"/>
      <c r="C677" s="149"/>
      <c r="D677" s="150"/>
      <c r="E677" s="151"/>
      <c r="F677" s="150"/>
      <c r="G677" s="152"/>
      <c r="H677" s="150"/>
      <c r="I677" s="150"/>
      <c r="J677" s="152"/>
      <c r="K677" s="151"/>
      <c r="L677" s="151"/>
      <c r="M677" s="151"/>
      <c r="N677" s="151"/>
      <c r="O677" s="152"/>
      <c r="P677" s="152"/>
      <c r="Q677" s="153"/>
      <c r="R677" s="153"/>
      <c r="S677" s="154"/>
      <c r="U677" s="155" t="str">
        <f t="shared" si="27"/>
        <v/>
      </c>
      <c r="V677" s="155" t="str">
        <f t="shared" si="28"/>
        <v/>
      </c>
      <c r="W677" s="156" t="str">
        <f t="shared" si="29"/>
        <v/>
      </c>
      <c r="X677" s="155"/>
      <c r="Y677" s="155"/>
      <c r="Z677" s="155"/>
      <c r="AA677" s="155"/>
      <c r="AB677" s="156"/>
      <c r="AC677" s="155"/>
      <c r="AD677" s="155"/>
      <c r="AE677" s="155"/>
      <c r="AF677" s="155"/>
      <c r="AG677" s="156"/>
      <c r="AH677" s="155"/>
      <c r="AI677" s="155"/>
    </row>
    <row r="678" spans="1:35" x14ac:dyDescent="0.2">
      <c r="A678" s="147"/>
      <c r="B678" s="148"/>
      <c r="C678" s="149"/>
      <c r="D678" s="150"/>
      <c r="E678" s="151"/>
      <c r="F678" s="150"/>
      <c r="G678" s="152"/>
      <c r="H678" s="150"/>
      <c r="I678" s="150"/>
      <c r="J678" s="152"/>
      <c r="K678" s="151"/>
      <c r="L678" s="151"/>
      <c r="M678" s="151"/>
      <c r="N678" s="151"/>
      <c r="O678" s="152"/>
      <c r="P678" s="152"/>
      <c r="Q678" s="153"/>
      <c r="R678" s="153"/>
      <c r="S678" s="154"/>
      <c r="U678" s="155" t="str">
        <f t="shared" si="27"/>
        <v/>
      </c>
      <c r="V678" s="155" t="str">
        <f t="shared" si="28"/>
        <v/>
      </c>
      <c r="W678" s="156" t="str">
        <f t="shared" si="29"/>
        <v/>
      </c>
      <c r="X678" s="155"/>
      <c r="Y678" s="155"/>
      <c r="Z678" s="155"/>
      <c r="AA678" s="155"/>
      <c r="AB678" s="156"/>
      <c r="AC678" s="155"/>
      <c r="AD678" s="155"/>
      <c r="AE678" s="155"/>
      <c r="AF678" s="155"/>
      <c r="AG678" s="156"/>
      <c r="AH678" s="155"/>
      <c r="AI678" s="155"/>
    </row>
    <row r="679" spans="1:35" x14ac:dyDescent="0.2">
      <c r="A679" s="147"/>
      <c r="B679" s="148"/>
      <c r="C679" s="149"/>
      <c r="D679" s="150"/>
      <c r="E679" s="151"/>
      <c r="F679" s="150"/>
      <c r="G679" s="152"/>
      <c r="H679" s="150"/>
      <c r="I679" s="150"/>
      <c r="J679" s="152"/>
      <c r="K679" s="151"/>
      <c r="L679" s="151"/>
      <c r="M679" s="151"/>
      <c r="N679" s="151"/>
      <c r="O679" s="152"/>
      <c r="P679" s="152"/>
      <c r="Q679" s="153"/>
      <c r="R679" s="153"/>
      <c r="S679" s="154"/>
      <c r="U679" s="155" t="str">
        <f t="shared" si="27"/>
        <v/>
      </c>
      <c r="V679" s="155" t="str">
        <f t="shared" si="28"/>
        <v/>
      </c>
      <c r="W679" s="156" t="str">
        <f t="shared" si="29"/>
        <v/>
      </c>
      <c r="X679" s="155"/>
      <c r="Y679" s="155"/>
      <c r="Z679" s="155"/>
      <c r="AA679" s="155"/>
      <c r="AB679" s="156"/>
      <c r="AC679" s="155"/>
      <c r="AD679" s="155"/>
      <c r="AE679" s="155"/>
      <c r="AF679" s="155"/>
      <c r="AG679" s="156"/>
      <c r="AH679" s="155"/>
      <c r="AI679" s="155"/>
    </row>
    <row r="680" spans="1:35" x14ac:dyDescent="0.2">
      <c r="A680" s="147"/>
      <c r="B680" s="148"/>
      <c r="C680" s="149"/>
      <c r="D680" s="150"/>
      <c r="E680" s="151"/>
      <c r="F680" s="150"/>
      <c r="G680" s="152"/>
      <c r="H680" s="150"/>
      <c r="I680" s="150"/>
      <c r="J680" s="152"/>
      <c r="K680" s="151"/>
      <c r="L680" s="151"/>
      <c r="M680" s="151"/>
      <c r="N680" s="151"/>
      <c r="O680" s="152"/>
      <c r="P680" s="152"/>
      <c r="Q680" s="153"/>
      <c r="R680" s="153"/>
      <c r="S680" s="154"/>
      <c r="U680" s="155" t="str">
        <f t="shared" si="27"/>
        <v/>
      </c>
      <c r="V680" s="155" t="str">
        <f t="shared" si="28"/>
        <v/>
      </c>
      <c r="W680" s="156" t="str">
        <f t="shared" si="29"/>
        <v/>
      </c>
      <c r="X680" s="155"/>
      <c r="Y680" s="155"/>
      <c r="Z680" s="155"/>
      <c r="AA680" s="155"/>
      <c r="AB680" s="156"/>
      <c r="AC680" s="155"/>
      <c r="AD680" s="155"/>
      <c r="AE680" s="155"/>
      <c r="AF680" s="155"/>
      <c r="AG680" s="156"/>
      <c r="AH680" s="155"/>
      <c r="AI680" s="155"/>
    </row>
    <row r="681" spans="1:35" x14ac:dyDescent="0.2">
      <c r="A681" s="147"/>
      <c r="B681" s="148"/>
      <c r="C681" s="149"/>
      <c r="D681" s="150"/>
      <c r="E681" s="151"/>
      <c r="F681" s="150"/>
      <c r="G681" s="152"/>
      <c r="H681" s="150"/>
      <c r="I681" s="150"/>
      <c r="J681" s="152"/>
      <c r="K681" s="151"/>
      <c r="L681" s="151"/>
      <c r="M681" s="151"/>
      <c r="N681" s="151"/>
      <c r="O681" s="152"/>
      <c r="P681" s="152"/>
      <c r="Q681" s="153"/>
      <c r="R681" s="153"/>
      <c r="S681" s="154"/>
      <c r="U681" s="155" t="str">
        <f t="shared" si="27"/>
        <v/>
      </c>
      <c r="V681" s="155" t="str">
        <f t="shared" si="28"/>
        <v/>
      </c>
      <c r="W681" s="156" t="str">
        <f t="shared" si="29"/>
        <v/>
      </c>
      <c r="X681" s="155"/>
      <c r="Y681" s="155"/>
      <c r="Z681" s="155"/>
      <c r="AA681" s="155"/>
      <c r="AB681" s="156"/>
      <c r="AC681" s="155"/>
      <c r="AD681" s="155"/>
      <c r="AE681" s="155"/>
      <c r="AF681" s="155"/>
      <c r="AG681" s="156"/>
      <c r="AH681" s="155"/>
      <c r="AI681" s="155"/>
    </row>
    <row r="682" spans="1:35" x14ac:dyDescent="0.2">
      <c r="A682" s="147"/>
      <c r="B682" s="148"/>
      <c r="C682" s="149"/>
      <c r="D682" s="150"/>
      <c r="E682" s="151"/>
      <c r="F682" s="150"/>
      <c r="G682" s="152"/>
      <c r="H682" s="150"/>
      <c r="I682" s="150"/>
      <c r="J682" s="152"/>
      <c r="K682" s="151"/>
      <c r="L682" s="151"/>
      <c r="M682" s="151"/>
      <c r="N682" s="151"/>
      <c r="O682" s="152"/>
      <c r="P682" s="152"/>
      <c r="Q682" s="153"/>
      <c r="R682" s="153"/>
      <c r="S682" s="154"/>
      <c r="U682" s="155" t="str">
        <f t="shared" si="27"/>
        <v/>
      </c>
      <c r="V682" s="155" t="str">
        <f t="shared" si="28"/>
        <v/>
      </c>
      <c r="W682" s="156" t="str">
        <f t="shared" si="29"/>
        <v/>
      </c>
      <c r="X682" s="155"/>
      <c r="Y682" s="155"/>
      <c r="Z682" s="155"/>
      <c r="AA682" s="155"/>
      <c r="AB682" s="156"/>
      <c r="AC682" s="155"/>
      <c r="AD682" s="155"/>
      <c r="AE682" s="155"/>
      <c r="AF682" s="155"/>
      <c r="AG682" s="156"/>
      <c r="AH682" s="155"/>
      <c r="AI682" s="155"/>
    </row>
    <row r="683" spans="1:35" x14ac:dyDescent="0.2">
      <c r="A683" s="147"/>
      <c r="B683" s="148"/>
      <c r="C683" s="149"/>
      <c r="D683" s="150"/>
      <c r="E683" s="151"/>
      <c r="F683" s="150"/>
      <c r="G683" s="152"/>
      <c r="H683" s="150"/>
      <c r="I683" s="150"/>
      <c r="J683" s="152"/>
      <c r="K683" s="151"/>
      <c r="L683" s="151"/>
      <c r="M683" s="151"/>
      <c r="N683" s="151"/>
      <c r="O683" s="152"/>
      <c r="P683" s="152"/>
      <c r="Q683" s="153"/>
      <c r="R683" s="153"/>
      <c r="S683" s="154"/>
      <c r="U683" s="155" t="str">
        <f t="shared" si="27"/>
        <v/>
      </c>
      <c r="V683" s="155" t="str">
        <f t="shared" si="28"/>
        <v/>
      </c>
      <c r="W683" s="156" t="str">
        <f t="shared" si="29"/>
        <v/>
      </c>
      <c r="X683" s="155"/>
      <c r="Y683" s="155"/>
      <c r="Z683" s="155"/>
      <c r="AA683" s="155"/>
      <c r="AB683" s="156"/>
      <c r="AC683" s="155"/>
      <c r="AD683" s="155"/>
      <c r="AE683" s="155"/>
      <c r="AF683" s="155"/>
      <c r="AG683" s="156"/>
      <c r="AH683" s="155"/>
      <c r="AI683" s="155"/>
    </row>
    <row r="684" spans="1:35" x14ac:dyDescent="0.2">
      <c r="A684" s="147"/>
      <c r="B684" s="148"/>
      <c r="C684" s="149"/>
      <c r="D684" s="150"/>
      <c r="E684" s="151"/>
      <c r="F684" s="150"/>
      <c r="G684" s="152"/>
      <c r="H684" s="150"/>
      <c r="I684" s="150"/>
      <c r="J684" s="152"/>
      <c r="K684" s="151"/>
      <c r="L684" s="151"/>
      <c r="M684" s="151"/>
      <c r="N684" s="151"/>
      <c r="O684" s="152"/>
      <c r="P684" s="152"/>
      <c r="Q684" s="153"/>
      <c r="R684" s="153"/>
      <c r="S684" s="154"/>
      <c r="U684" s="155" t="str">
        <f t="shared" si="27"/>
        <v/>
      </c>
      <c r="V684" s="155" t="str">
        <f t="shared" si="28"/>
        <v/>
      </c>
      <c r="W684" s="156" t="str">
        <f t="shared" si="29"/>
        <v/>
      </c>
      <c r="X684" s="155"/>
      <c r="Y684" s="155"/>
      <c r="Z684" s="155"/>
      <c r="AA684" s="155"/>
      <c r="AB684" s="156"/>
      <c r="AC684" s="155"/>
      <c r="AD684" s="155"/>
      <c r="AE684" s="155"/>
      <c r="AF684" s="155"/>
      <c r="AG684" s="156"/>
      <c r="AH684" s="155"/>
      <c r="AI684" s="155"/>
    </row>
    <row r="685" spans="1:35" x14ac:dyDescent="0.2">
      <c r="A685" s="147"/>
      <c r="B685" s="148"/>
      <c r="C685" s="149"/>
      <c r="D685" s="150"/>
      <c r="E685" s="151"/>
      <c r="F685" s="150"/>
      <c r="G685" s="152"/>
      <c r="H685" s="150"/>
      <c r="I685" s="150"/>
      <c r="J685" s="152"/>
      <c r="K685" s="151"/>
      <c r="L685" s="151"/>
      <c r="M685" s="151"/>
      <c r="N685" s="151"/>
      <c r="O685" s="152"/>
      <c r="P685" s="152"/>
      <c r="Q685" s="153"/>
      <c r="R685" s="153"/>
      <c r="S685" s="154"/>
      <c r="U685" s="155" t="str">
        <f t="shared" si="27"/>
        <v/>
      </c>
      <c r="V685" s="155" t="str">
        <f t="shared" si="28"/>
        <v/>
      </c>
      <c r="W685" s="156" t="str">
        <f t="shared" si="29"/>
        <v/>
      </c>
      <c r="X685" s="155"/>
      <c r="Y685" s="155"/>
      <c r="Z685" s="155"/>
      <c r="AA685" s="155"/>
      <c r="AB685" s="156"/>
      <c r="AC685" s="155"/>
      <c r="AD685" s="155"/>
      <c r="AE685" s="155"/>
      <c r="AF685" s="155"/>
      <c r="AG685" s="156"/>
      <c r="AH685" s="155"/>
      <c r="AI685" s="155"/>
    </row>
    <row r="686" spans="1:35" x14ac:dyDescent="0.2">
      <c r="A686" s="147"/>
      <c r="B686" s="148"/>
      <c r="C686" s="149"/>
      <c r="D686" s="150"/>
      <c r="E686" s="151"/>
      <c r="F686" s="150"/>
      <c r="G686" s="152"/>
      <c r="H686" s="150"/>
      <c r="I686" s="150"/>
      <c r="J686" s="152"/>
      <c r="K686" s="151"/>
      <c r="L686" s="151"/>
      <c r="M686" s="151"/>
      <c r="N686" s="151"/>
      <c r="O686" s="152"/>
      <c r="P686" s="152"/>
      <c r="Q686" s="153"/>
      <c r="R686" s="153"/>
      <c r="S686" s="154"/>
      <c r="U686" s="155" t="str">
        <f t="shared" si="27"/>
        <v/>
      </c>
      <c r="V686" s="155" t="str">
        <f t="shared" si="28"/>
        <v/>
      </c>
      <c r="W686" s="156" t="str">
        <f t="shared" si="29"/>
        <v/>
      </c>
      <c r="X686" s="155"/>
      <c r="Y686" s="155"/>
      <c r="Z686" s="155"/>
      <c r="AA686" s="155"/>
      <c r="AB686" s="156"/>
      <c r="AC686" s="155"/>
      <c r="AD686" s="155"/>
      <c r="AE686" s="155"/>
      <c r="AF686" s="155"/>
      <c r="AG686" s="156"/>
      <c r="AH686" s="155"/>
      <c r="AI686" s="155"/>
    </row>
    <row r="687" spans="1:35" x14ac:dyDescent="0.2">
      <c r="A687" s="147"/>
      <c r="B687" s="148"/>
      <c r="C687" s="149"/>
      <c r="D687" s="150"/>
      <c r="E687" s="151"/>
      <c r="F687" s="150"/>
      <c r="G687" s="152"/>
      <c r="H687" s="150"/>
      <c r="I687" s="150"/>
      <c r="J687" s="152"/>
      <c r="K687" s="151"/>
      <c r="L687" s="151"/>
      <c r="M687" s="151"/>
      <c r="N687" s="151"/>
      <c r="O687" s="152"/>
      <c r="P687" s="152"/>
      <c r="Q687" s="153"/>
      <c r="R687" s="153"/>
      <c r="S687" s="154"/>
      <c r="U687" s="155" t="str">
        <f t="shared" si="27"/>
        <v/>
      </c>
      <c r="V687" s="155" t="str">
        <f t="shared" si="28"/>
        <v/>
      </c>
      <c r="W687" s="156" t="str">
        <f t="shared" si="29"/>
        <v/>
      </c>
      <c r="X687" s="155"/>
      <c r="Y687" s="155"/>
      <c r="Z687" s="155"/>
      <c r="AA687" s="155"/>
      <c r="AB687" s="156"/>
      <c r="AC687" s="155"/>
      <c r="AD687" s="155"/>
      <c r="AE687" s="155"/>
      <c r="AF687" s="155"/>
      <c r="AG687" s="156"/>
      <c r="AH687" s="155"/>
      <c r="AI687" s="155"/>
    </row>
    <row r="688" spans="1:35" x14ac:dyDescent="0.2">
      <c r="A688" s="147"/>
      <c r="B688" s="148"/>
      <c r="C688" s="149"/>
      <c r="D688" s="150"/>
      <c r="E688" s="151"/>
      <c r="F688" s="150"/>
      <c r="G688" s="152"/>
      <c r="H688" s="150"/>
      <c r="I688" s="150"/>
      <c r="J688" s="152"/>
      <c r="K688" s="151"/>
      <c r="L688" s="151"/>
      <c r="M688" s="151"/>
      <c r="N688" s="151"/>
      <c r="O688" s="152"/>
      <c r="P688" s="152"/>
      <c r="Q688" s="153"/>
      <c r="R688" s="153"/>
      <c r="S688" s="154"/>
      <c r="U688" s="155" t="str">
        <f t="shared" si="27"/>
        <v/>
      </c>
      <c r="V688" s="155" t="str">
        <f t="shared" si="28"/>
        <v/>
      </c>
      <c r="W688" s="156" t="str">
        <f t="shared" si="29"/>
        <v/>
      </c>
      <c r="X688" s="155"/>
      <c r="Y688" s="155"/>
      <c r="Z688" s="155"/>
      <c r="AA688" s="155"/>
      <c r="AB688" s="156"/>
      <c r="AC688" s="155"/>
      <c r="AD688" s="155"/>
      <c r="AE688" s="155"/>
      <c r="AF688" s="155"/>
      <c r="AG688" s="156"/>
      <c r="AH688" s="155"/>
      <c r="AI688" s="155"/>
    </row>
    <row r="689" spans="1:35" x14ac:dyDescent="0.2">
      <c r="A689" s="147"/>
      <c r="B689" s="148"/>
      <c r="C689" s="149"/>
      <c r="D689" s="150"/>
      <c r="E689" s="151"/>
      <c r="F689" s="150"/>
      <c r="G689" s="152"/>
      <c r="H689" s="150"/>
      <c r="I689" s="150"/>
      <c r="J689" s="152"/>
      <c r="K689" s="151"/>
      <c r="L689" s="151"/>
      <c r="M689" s="151"/>
      <c r="N689" s="151"/>
      <c r="O689" s="152"/>
      <c r="P689" s="152"/>
      <c r="Q689" s="153"/>
      <c r="R689" s="153"/>
      <c r="S689" s="154"/>
      <c r="U689" s="155" t="str">
        <f t="shared" si="27"/>
        <v/>
      </c>
      <c r="V689" s="155" t="str">
        <f t="shared" si="28"/>
        <v/>
      </c>
      <c r="W689" s="156" t="str">
        <f t="shared" si="29"/>
        <v/>
      </c>
      <c r="X689" s="155"/>
      <c r="Y689" s="155"/>
      <c r="Z689" s="155"/>
      <c r="AA689" s="155"/>
      <c r="AB689" s="156"/>
      <c r="AC689" s="155"/>
      <c r="AD689" s="155"/>
      <c r="AE689" s="155"/>
      <c r="AF689" s="155"/>
      <c r="AG689" s="156"/>
      <c r="AH689" s="155"/>
      <c r="AI689" s="155"/>
    </row>
    <row r="690" spans="1:35" x14ac:dyDescent="0.2">
      <c r="A690" s="147"/>
      <c r="B690" s="148"/>
      <c r="C690" s="149"/>
      <c r="D690" s="150"/>
      <c r="E690" s="151"/>
      <c r="F690" s="150"/>
      <c r="G690" s="152"/>
      <c r="H690" s="150"/>
      <c r="I690" s="150"/>
      <c r="J690" s="152"/>
      <c r="K690" s="151"/>
      <c r="L690" s="151"/>
      <c r="M690" s="151"/>
      <c r="N690" s="151"/>
      <c r="O690" s="152"/>
      <c r="P690" s="152"/>
      <c r="Q690" s="153"/>
      <c r="R690" s="153"/>
      <c r="S690" s="154"/>
      <c r="U690" s="155" t="str">
        <f t="shared" si="27"/>
        <v/>
      </c>
      <c r="V690" s="155" t="str">
        <f t="shared" si="28"/>
        <v/>
      </c>
      <c r="W690" s="156" t="str">
        <f t="shared" si="29"/>
        <v/>
      </c>
      <c r="X690" s="155"/>
      <c r="Y690" s="155"/>
      <c r="Z690" s="155"/>
      <c r="AA690" s="155"/>
      <c r="AB690" s="156"/>
      <c r="AC690" s="155"/>
      <c r="AD690" s="155"/>
      <c r="AE690" s="155"/>
      <c r="AF690" s="155"/>
      <c r="AG690" s="156"/>
      <c r="AH690" s="155"/>
      <c r="AI690" s="155"/>
    </row>
    <row r="691" spans="1:35" x14ac:dyDescent="0.2">
      <c r="A691" s="147"/>
      <c r="B691" s="148"/>
      <c r="C691" s="149"/>
      <c r="D691" s="150"/>
      <c r="E691" s="151"/>
      <c r="F691" s="150"/>
      <c r="G691" s="152"/>
      <c r="H691" s="150"/>
      <c r="I691" s="150"/>
      <c r="J691" s="152"/>
      <c r="K691" s="151"/>
      <c r="L691" s="151"/>
      <c r="M691" s="151"/>
      <c r="N691" s="151"/>
      <c r="O691" s="152"/>
      <c r="P691" s="152"/>
      <c r="Q691" s="153"/>
      <c r="R691" s="153"/>
      <c r="S691" s="154"/>
      <c r="U691" s="155" t="str">
        <f t="shared" si="27"/>
        <v/>
      </c>
      <c r="V691" s="155" t="str">
        <f t="shared" si="28"/>
        <v/>
      </c>
      <c r="W691" s="156" t="str">
        <f t="shared" si="29"/>
        <v/>
      </c>
      <c r="X691" s="155"/>
      <c r="Y691" s="155"/>
      <c r="Z691" s="155"/>
      <c r="AA691" s="155"/>
      <c r="AB691" s="156"/>
      <c r="AC691" s="155"/>
      <c r="AD691" s="155"/>
      <c r="AE691" s="155"/>
      <c r="AF691" s="155"/>
      <c r="AG691" s="156"/>
      <c r="AH691" s="155"/>
      <c r="AI691" s="155"/>
    </row>
    <row r="692" spans="1:35" x14ac:dyDescent="0.2">
      <c r="A692" s="147"/>
      <c r="B692" s="148"/>
      <c r="C692" s="149"/>
      <c r="D692" s="150"/>
      <c r="E692" s="151"/>
      <c r="F692" s="150"/>
      <c r="G692" s="152"/>
      <c r="H692" s="150"/>
      <c r="I692" s="150"/>
      <c r="J692" s="152"/>
      <c r="K692" s="151"/>
      <c r="L692" s="151"/>
      <c r="M692" s="151"/>
      <c r="N692" s="151"/>
      <c r="O692" s="152"/>
      <c r="P692" s="152"/>
      <c r="Q692" s="153"/>
      <c r="R692" s="153"/>
      <c r="S692" s="154"/>
      <c r="U692" s="155" t="str">
        <f t="shared" si="27"/>
        <v/>
      </c>
      <c r="V692" s="155" t="str">
        <f t="shared" si="28"/>
        <v/>
      </c>
      <c r="W692" s="156" t="str">
        <f t="shared" si="29"/>
        <v/>
      </c>
      <c r="X692" s="155"/>
      <c r="Y692" s="155"/>
      <c r="Z692" s="155"/>
      <c r="AA692" s="155"/>
      <c r="AB692" s="156"/>
      <c r="AC692" s="155"/>
      <c r="AD692" s="155"/>
      <c r="AE692" s="155"/>
      <c r="AF692" s="155"/>
      <c r="AG692" s="156"/>
      <c r="AH692" s="155"/>
      <c r="AI692" s="155"/>
    </row>
    <row r="693" spans="1:35" x14ac:dyDescent="0.2">
      <c r="A693" s="147"/>
      <c r="B693" s="148"/>
      <c r="C693" s="149"/>
      <c r="D693" s="150"/>
      <c r="E693" s="151"/>
      <c r="F693" s="150"/>
      <c r="G693" s="152"/>
      <c r="H693" s="150"/>
      <c r="I693" s="150"/>
      <c r="J693" s="152"/>
      <c r="K693" s="151"/>
      <c r="L693" s="151"/>
      <c r="M693" s="151"/>
      <c r="N693" s="151"/>
      <c r="O693" s="152"/>
      <c r="P693" s="152"/>
      <c r="Q693" s="153"/>
      <c r="R693" s="153"/>
      <c r="S693" s="154"/>
      <c r="U693" s="155" t="str">
        <f t="shared" si="27"/>
        <v/>
      </c>
      <c r="V693" s="155" t="str">
        <f t="shared" si="28"/>
        <v/>
      </c>
      <c r="W693" s="156" t="str">
        <f t="shared" si="29"/>
        <v/>
      </c>
      <c r="X693" s="155"/>
      <c r="Y693" s="155"/>
      <c r="Z693" s="155"/>
      <c r="AA693" s="155"/>
      <c r="AB693" s="156"/>
      <c r="AC693" s="155"/>
      <c r="AD693" s="155"/>
      <c r="AE693" s="155"/>
      <c r="AF693" s="155"/>
      <c r="AG693" s="156"/>
      <c r="AH693" s="155"/>
      <c r="AI693" s="155"/>
    </row>
    <row r="694" spans="1:35" x14ac:dyDescent="0.2">
      <c r="A694" s="147"/>
      <c r="B694" s="148"/>
      <c r="C694" s="149"/>
      <c r="D694" s="150"/>
      <c r="E694" s="151"/>
      <c r="F694" s="150"/>
      <c r="G694" s="152"/>
      <c r="H694" s="150"/>
      <c r="I694" s="150"/>
      <c r="J694" s="152"/>
      <c r="K694" s="151"/>
      <c r="L694" s="151"/>
      <c r="M694" s="151"/>
      <c r="N694" s="151"/>
      <c r="O694" s="152"/>
      <c r="P694" s="152"/>
      <c r="Q694" s="153"/>
      <c r="R694" s="153"/>
      <c r="S694" s="154"/>
      <c r="U694" s="155" t="str">
        <f t="shared" si="27"/>
        <v/>
      </c>
      <c r="V694" s="155" t="str">
        <f t="shared" si="28"/>
        <v/>
      </c>
      <c r="W694" s="156" t="str">
        <f t="shared" si="29"/>
        <v/>
      </c>
      <c r="X694" s="155"/>
      <c r="Y694" s="155"/>
      <c r="Z694" s="155"/>
      <c r="AA694" s="155"/>
      <c r="AB694" s="156"/>
      <c r="AC694" s="155"/>
      <c r="AD694" s="155"/>
      <c r="AE694" s="155"/>
      <c r="AF694" s="155"/>
      <c r="AG694" s="156"/>
      <c r="AH694" s="155"/>
      <c r="AI694" s="155"/>
    </row>
    <row r="695" spans="1:35" x14ac:dyDescent="0.2">
      <c r="A695" s="147"/>
      <c r="B695" s="148"/>
      <c r="C695" s="149"/>
      <c r="D695" s="150"/>
      <c r="E695" s="151"/>
      <c r="F695" s="150"/>
      <c r="G695" s="152"/>
      <c r="H695" s="150"/>
      <c r="I695" s="150"/>
      <c r="J695" s="152"/>
      <c r="K695" s="151"/>
      <c r="L695" s="151"/>
      <c r="M695" s="151"/>
      <c r="N695" s="151"/>
      <c r="O695" s="152"/>
      <c r="P695" s="152"/>
      <c r="Q695" s="153"/>
      <c r="R695" s="153"/>
      <c r="S695" s="154"/>
      <c r="U695" s="155" t="str">
        <f t="shared" si="27"/>
        <v/>
      </c>
      <c r="V695" s="155" t="str">
        <f t="shared" si="28"/>
        <v/>
      </c>
      <c r="W695" s="156" t="str">
        <f t="shared" si="29"/>
        <v/>
      </c>
      <c r="X695" s="155"/>
      <c r="Y695" s="155"/>
      <c r="Z695" s="155"/>
      <c r="AA695" s="155"/>
      <c r="AB695" s="156"/>
      <c r="AC695" s="155"/>
      <c r="AD695" s="155"/>
      <c r="AE695" s="155"/>
      <c r="AF695" s="155"/>
      <c r="AG695" s="156"/>
      <c r="AH695" s="155"/>
      <c r="AI695" s="155"/>
    </row>
    <row r="696" spans="1:35" x14ac:dyDescent="0.2">
      <c r="A696" s="147"/>
      <c r="B696" s="148"/>
      <c r="C696" s="149"/>
      <c r="D696" s="150"/>
      <c r="E696" s="151"/>
      <c r="F696" s="150"/>
      <c r="G696" s="152"/>
      <c r="H696" s="150"/>
      <c r="I696" s="150"/>
      <c r="J696" s="152"/>
      <c r="K696" s="151"/>
      <c r="L696" s="151"/>
      <c r="M696" s="151"/>
      <c r="N696" s="151"/>
      <c r="O696" s="152"/>
      <c r="P696" s="152"/>
      <c r="Q696" s="153"/>
      <c r="R696" s="153"/>
      <c r="S696" s="154"/>
      <c r="U696" s="155" t="str">
        <f t="shared" ref="U696:U759" si="30">IF(K696, K696,"")</f>
        <v/>
      </c>
      <c r="V696" s="155" t="str">
        <f t="shared" ref="V696:V759" si="31">IF(M696, M696,"")</f>
        <v/>
      </c>
      <c r="W696" s="156" t="str">
        <f t="shared" ref="W696:W759" si="32">IF(O696, O696,"")</f>
        <v/>
      </c>
      <c r="X696" s="155"/>
      <c r="Y696" s="155"/>
      <c r="Z696" s="155"/>
      <c r="AA696" s="155"/>
      <c r="AB696" s="156"/>
      <c r="AC696" s="155"/>
      <c r="AD696" s="155"/>
      <c r="AE696" s="155"/>
      <c r="AF696" s="155"/>
      <c r="AG696" s="156"/>
      <c r="AH696" s="155"/>
      <c r="AI696" s="155"/>
    </row>
    <row r="697" spans="1:35" x14ac:dyDescent="0.2">
      <c r="A697" s="147"/>
      <c r="B697" s="148"/>
      <c r="C697" s="149"/>
      <c r="D697" s="150"/>
      <c r="E697" s="151"/>
      <c r="F697" s="150"/>
      <c r="G697" s="152"/>
      <c r="H697" s="150"/>
      <c r="I697" s="150"/>
      <c r="J697" s="152"/>
      <c r="K697" s="151"/>
      <c r="L697" s="151"/>
      <c r="M697" s="151"/>
      <c r="N697" s="151"/>
      <c r="O697" s="152"/>
      <c r="P697" s="152"/>
      <c r="Q697" s="153"/>
      <c r="R697" s="153"/>
      <c r="S697" s="154"/>
      <c r="U697" s="155" t="str">
        <f t="shared" si="30"/>
        <v/>
      </c>
      <c r="V697" s="155" t="str">
        <f t="shared" si="31"/>
        <v/>
      </c>
      <c r="W697" s="156" t="str">
        <f t="shared" si="32"/>
        <v/>
      </c>
      <c r="X697" s="155"/>
      <c r="Y697" s="155"/>
      <c r="Z697" s="155"/>
      <c r="AA697" s="155"/>
      <c r="AB697" s="156"/>
      <c r="AC697" s="155"/>
      <c r="AD697" s="155"/>
      <c r="AE697" s="155"/>
      <c r="AF697" s="155"/>
      <c r="AG697" s="156"/>
      <c r="AH697" s="155"/>
      <c r="AI697" s="155"/>
    </row>
    <row r="698" spans="1:35" x14ac:dyDescent="0.2">
      <c r="A698" s="147"/>
      <c r="B698" s="148"/>
      <c r="C698" s="149"/>
      <c r="D698" s="150"/>
      <c r="E698" s="151"/>
      <c r="F698" s="150"/>
      <c r="G698" s="152"/>
      <c r="H698" s="150"/>
      <c r="I698" s="150"/>
      <c r="J698" s="152"/>
      <c r="K698" s="151"/>
      <c r="L698" s="151"/>
      <c r="M698" s="151"/>
      <c r="N698" s="151"/>
      <c r="O698" s="152"/>
      <c r="P698" s="152"/>
      <c r="Q698" s="153"/>
      <c r="R698" s="153"/>
      <c r="S698" s="154"/>
      <c r="U698" s="155" t="str">
        <f t="shared" si="30"/>
        <v/>
      </c>
      <c r="V698" s="155" t="str">
        <f t="shared" si="31"/>
        <v/>
      </c>
      <c r="W698" s="156" t="str">
        <f t="shared" si="32"/>
        <v/>
      </c>
      <c r="X698" s="155"/>
      <c r="Y698" s="155"/>
      <c r="Z698" s="155"/>
      <c r="AA698" s="155"/>
      <c r="AB698" s="156"/>
      <c r="AC698" s="155"/>
      <c r="AD698" s="155"/>
      <c r="AE698" s="155"/>
      <c r="AF698" s="155"/>
      <c r="AG698" s="156"/>
      <c r="AH698" s="155"/>
      <c r="AI698" s="155"/>
    </row>
    <row r="699" spans="1:35" x14ac:dyDescent="0.2">
      <c r="A699" s="147"/>
      <c r="B699" s="148"/>
      <c r="C699" s="149"/>
      <c r="D699" s="150"/>
      <c r="E699" s="151"/>
      <c r="F699" s="150"/>
      <c r="G699" s="152"/>
      <c r="H699" s="150"/>
      <c r="I699" s="150"/>
      <c r="J699" s="152"/>
      <c r="K699" s="151"/>
      <c r="L699" s="151"/>
      <c r="M699" s="151"/>
      <c r="N699" s="151"/>
      <c r="O699" s="152"/>
      <c r="P699" s="152"/>
      <c r="Q699" s="153"/>
      <c r="R699" s="153"/>
      <c r="S699" s="154"/>
      <c r="U699" s="155" t="str">
        <f t="shared" si="30"/>
        <v/>
      </c>
      <c r="V699" s="155" t="str">
        <f t="shared" si="31"/>
        <v/>
      </c>
      <c r="W699" s="156" t="str">
        <f t="shared" si="32"/>
        <v/>
      </c>
      <c r="X699" s="155"/>
      <c r="Y699" s="155"/>
      <c r="Z699" s="155"/>
      <c r="AA699" s="155"/>
      <c r="AB699" s="156"/>
      <c r="AC699" s="155"/>
      <c r="AD699" s="155"/>
      <c r="AE699" s="155"/>
      <c r="AF699" s="155"/>
      <c r="AG699" s="156"/>
      <c r="AH699" s="155"/>
      <c r="AI699" s="155"/>
    </row>
    <row r="700" spans="1:35" x14ac:dyDescent="0.2">
      <c r="A700" s="147"/>
      <c r="B700" s="148"/>
      <c r="C700" s="149"/>
      <c r="D700" s="150"/>
      <c r="E700" s="151"/>
      <c r="F700" s="150"/>
      <c r="G700" s="152"/>
      <c r="H700" s="150"/>
      <c r="I700" s="150"/>
      <c r="J700" s="152"/>
      <c r="K700" s="151"/>
      <c r="L700" s="151"/>
      <c r="M700" s="151"/>
      <c r="N700" s="151"/>
      <c r="O700" s="152"/>
      <c r="P700" s="152"/>
      <c r="Q700" s="153"/>
      <c r="R700" s="153"/>
      <c r="S700" s="154"/>
      <c r="U700" s="155" t="str">
        <f t="shared" si="30"/>
        <v/>
      </c>
      <c r="V700" s="155" t="str">
        <f t="shared" si="31"/>
        <v/>
      </c>
      <c r="W700" s="156" t="str">
        <f t="shared" si="32"/>
        <v/>
      </c>
      <c r="X700" s="155"/>
      <c r="Y700" s="155"/>
      <c r="Z700" s="155"/>
      <c r="AA700" s="155"/>
      <c r="AB700" s="156"/>
      <c r="AC700" s="155"/>
      <c r="AD700" s="155"/>
      <c r="AE700" s="155"/>
      <c r="AF700" s="155"/>
      <c r="AG700" s="156"/>
      <c r="AH700" s="155"/>
      <c r="AI700" s="155"/>
    </row>
    <row r="701" spans="1:35" x14ac:dyDescent="0.2">
      <c r="A701" s="147"/>
      <c r="B701" s="148"/>
      <c r="C701" s="149"/>
      <c r="D701" s="150"/>
      <c r="E701" s="151"/>
      <c r="F701" s="150"/>
      <c r="G701" s="152"/>
      <c r="H701" s="150"/>
      <c r="I701" s="150"/>
      <c r="J701" s="152"/>
      <c r="K701" s="151"/>
      <c r="L701" s="151"/>
      <c r="M701" s="151"/>
      <c r="N701" s="151"/>
      <c r="O701" s="152"/>
      <c r="P701" s="152"/>
      <c r="Q701" s="153"/>
      <c r="R701" s="153"/>
      <c r="S701" s="154"/>
      <c r="U701" s="155" t="str">
        <f t="shared" si="30"/>
        <v/>
      </c>
      <c r="V701" s="155" t="str">
        <f t="shared" si="31"/>
        <v/>
      </c>
      <c r="W701" s="156" t="str">
        <f t="shared" si="32"/>
        <v/>
      </c>
      <c r="X701" s="155"/>
      <c r="Y701" s="155"/>
      <c r="Z701" s="155"/>
      <c r="AA701" s="155"/>
      <c r="AB701" s="156"/>
      <c r="AC701" s="155"/>
      <c r="AD701" s="155"/>
      <c r="AE701" s="155"/>
      <c r="AF701" s="155"/>
      <c r="AG701" s="156"/>
      <c r="AH701" s="155"/>
      <c r="AI701" s="155"/>
    </row>
    <row r="702" spans="1:35" x14ac:dyDescent="0.2">
      <c r="A702" s="147"/>
      <c r="B702" s="148"/>
      <c r="C702" s="149"/>
      <c r="D702" s="150"/>
      <c r="E702" s="151"/>
      <c r="F702" s="150"/>
      <c r="G702" s="152"/>
      <c r="H702" s="150"/>
      <c r="I702" s="150"/>
      <c r="J702" s="152"/>
      <c r="K702" s="151"/>
      <c r="L702" s="151"/>
      <c r="M702" s="151"/>
      <c r="N702" s="151"/>
      <c r="O702" s="152"/>
      <c r="P702" s="152"/>
      <c r="Q702" s="153"/>
      <c r="R702" s="153"/>
      <c r="S702" s="154"/>
      <c r="U702" s="155" t="str">
        <f t="shared" si="30"/>
        <v/>
      </c>
      <c r="V702" s="155" t="str">
        <f t="shared" si="31"/>
        <v/>
      </c>
      <c r="W702" s="156" t="str">
        <f t="shared" si="32"/>
        <v/>
      </c>
      <c r="X702" s="155"/>
      <c r="Y702" s="155"/>
      <c r="Z702" s="155"/>
      <c r="AA702" s="155"/>
      <c r="AB702" s="156"/>
      <c r="AC702" s="155"/>
      <c r="AD702" s="155"/>
      <c r="AE702" s="155"/>
      <c r="AF702" s="155"/>
      <c r="AG702" s="156"/>
      <c r="AH702" s="155"/>
      <c r="AI702" s="155"/>
    </row>
    <row r="703" spans="1:35" x14ac:dyDescent="0.2">
      <c r="A703" s="147"/>
      <c r="B703" s="148"/>
      <c r="C703" s="149"/>
      <c r="D703" s="150"/>
      <c r="E703" s="151"/>
      <c r="F703" s="150"/>
      <c r="G703" s="152"/>
      <c r="H703" s="150"/>
      <c r="I703" s="150"/>
      <c r="J703" s="152"/>
      <c r="K703" s="151"/>
      <c r="L703" s="151"/>
      <c r="M703" s="151"/>
      <c r="N703" s="151"/>
      <c r="O703" s="152"/>
      <c r="P703" s="152"/>
      <c r="Q703" s="153"/>
      <c r="R703" s="153"/>
      <c r="S703" s="154"/>
      <c r="U703" s="155" t="str">
        <f t="shared" si="30"/>
        <v/>
      </c>
      <c r="V703" s="155" t="str">
        <f t="shared" si="31"/>
        <v/>
      </c>
      <c r="W703" s="156" t="str">
        <f t="shared" si="32"/>
        <v/>
      </c>
      <c r="X703" s="155"/>
      <c r="Y703" s="155"/>
      <c r="Z703" s="155"/>
      <c r="AA703" s="155"/>
      <c r="AB703" s="156"/>
      <c r="AC703" s="155"/>
      <c r="AD703" s="155"/>
      <c r="AE703" s="155"/>
      <c r="AF703" s="155"/>
      <c r="AG703" s="156"/>
      <c r="AH703" s="155"/>
      <c r="AI703" s="155"/>
    </row>
    <row r="704" spans="1:35" x14ac:dyDescent="0.2">
      <c r="A704" s="147"/>
      <c r="B704" s="148"/>
      <c r="C704" s="149"/>
      <c r="D704" s="150"/>
      <c r="E704" s="151"/>
      <c r="F704" s="150"/>
      <c r="G704" s="152"/>
      <c r="H704" s="150"/>
      <c r="I704" s="150"/>
      <c r="J704" s="152"/>
      <c r="K704" s="151"/>
      <c r="L704" s="151"/>
      <c r="M704" s="151"/>
      <c r="N704" s="151"/>
      <c r="O704" s="152"/>
      <c r="P704" s="152"/>
      <c r="Q704" s="153"/>
      <c r="R704" s="153"/>
      <c r="S704" s="154"/>
      <c r="U704" s="155" t="str">
        <f t="shared" si="30"/>
        <v/>
      </c>
      <c r="V704" s="155" t="str">
        <f t="shared" si="31"/>
        <v/>
      </c>
      <c r="W704" s="156" t="str">
        <f t="shared" si="32"/>
        <v/>
      </c>
      <c r="X704" s="155"/>
      <c r="Y704" s="155"/>
      <c r="Z704" s="155"/>
      <c r="AA704" s="155"/>
      <c r="AB704" s="156"/>
      <c r="AC704" s="155"/>
      <c r="AD704" s="155"/>
      <c r="AE704" s="155"/>
      <c r="AF704" s="155"/>
      <c r="AG704" s="156"/>
      <c r="AH704" s="155"/>
      <c r="AI704" s="155"/>
    </row>
    <row r="705" spans="1:35" x14ac:dyDescent="0.2">
      <c r="A705" s="147"/>
      <c r="B705" s="148"/>
      <c r="C705" s="149"/>
      <c r="D705" s="150"/>
      <c r="E705" s="151"/>
      <c r="F705" s="150"/>
      <c r="G705" s="152"/>
      <c r="H705" s="150"/>
      <c r="I705" s="150"/>
      <c r="J705" s="152"/>
      <c r="K705" s="151"/>
      <c r="L705" s="151"/>
      <c r="M705" s="151"/>
      <c r="N705" s="151"/>
      <c r="O705" s="152"/>
      <c r="P705" s="152"/>
      <c r="Q705" s="153"/>
      <c r="R705" s="153"/>
      <c r="S705" s="154"/>
      <c r="U705" s="155" t="str">
        <f t="shared" si="30"/>
        <v/>
      </c>
      <c r="V705" s="155" t="str">
        <f t="shared" si="31"/>
        <v/>
      </c>
      <c r="W705" s="156" t="str">
        <f t="shared" si="32"/>
        <v/>
      </c>
      <c r="X705" s="155"/>
      <c r="Y705" s="155"/>
      <c r="Z705" s="155"/>
      <c r="AA705" s="155"/>
      <c r="AB705" s="156"/>
      <c r="AC705" s="155"/>
      <c r="AD705" s="155"/>
      <c r="AE705" s="155"/>
      <c r="AF705" s="155"/>
      <c r="AG705" s="156"/>
      <c r="AH705" s="155"/>
      <c r="AI705" s="155"/>
    </row>
    <row r="706" spans="1:35" x14ac:dyDescent="0.2">
      <c r="A706" s="147"/>
      <c r="B706" s="148"/>
      <c r="C706" s="149"/>
      <c r="D706" s="150"/>
      <c r="E706" s="151"/>
      <c r="F706" s="150"/>
      <c r="G706" s="152"/>
      <c r="H706" s="150"/>
      <c r="I706" s="150"/>
      <c r="J706" s="152"/>
      <c r="K706" s="151"/>
      <c r="L706" s="151"/>
      <c r="M706" s="151"/>
      <c r="N706" s="151"/>
      <c r="O706" s="152"/>
      <c r="P706" s="152"/>
      <c r="Q706" s="153"/>
      <c r="R706" s="153"/>
      <c r="S706" s="154"/>
      <c r="U706" s="155" t="str">
        <f t="shared" si="30"/>
        <v/>
      </c>
      <c r="V706" s="155" t="str">
        <f t="shared" si="31"/>
        <v/>
      </c>
      <c r="W706" s="156" t="str">
        <f t="shared" si="32"/>
        <v/>
      </c>
      <c r="X706" s="155"/>
      <c r="Y706" s="155"/>
      <c r="Z706" s="155"/>
      <c r="AA706" s="155"/>
      <c r="AB706" s="156"/>
      <c r="AC706" s="155"/>
      <c r="AD706" s="155"/>
      <c r="AE706" s="155"/>
      <c r="AF706" s="155"/>
      <c r="AG706" s="156"/>
      <c r="AH706" s="155"/>
      <c r="AI706" s="155"/>
    </row>
    <row r="707" spans="1:35" x14ac:dyDescent="0.2">
      <c r="A707" s="147"/>
      <c r="B707" s="148"/>
      <c r="C707" s="149"/>
      <c r="D707" s="150"/>
      <c r="E707" s="151"/>
      <c r="F707" s="150"/>
      <c r="G707" s="152"/>
      <c r="H707" s="150"/>
      <c r="I707" s="150"/>
      <c r="J707" s="152"/>
      <c r="K707" s="151"/>
      <c r="L707" s="151"/>
      <c r="M707" s="151"/>
      <c r="N707" s="151"/>
      <c r="O707" s="152"/>
      <c r="P707" s="152"/>
      <c r="Q707" s="153"/>
      <c r="R707" s="153"/>
      <c r="S707" s="154"/>
      <c r="U707" s="155" t="str">
        <f t="shared" si="30"/>
        <v/>
      </c>
      <c r="V707" s="155" t="str">
        <f t="shared" si="31"/>
        <v/>
      </c>
      <c r="W707" s="156" t="str">
        <f t="shared" si="32"/>
        <v/>
      </c>
      <c r="X707" s="155"/>
      <c r="Y707" s="155"/>
      <c r="Z707" s="155"/>
      <c r="AA707" s="155"/>
      <c r="AB707" s="156"/>
      <c r="AC707" s="155"/>
      <c r="AD707" s="155"/>
      <c r="AE707" s="155"/>
      <c r="AF707" s="155"/>
      <c r="AG707" s="156"/>
      <c r="AH707" s="155"/>
      <c r="AI707" s="155"/>
    </row>
    <row r="708" spans="1:35" x14ac:dyDescent="0.2">
      <c r="A708" s="147"/>
      <c r="B708" s="148"/>
      <c r="C708" s="149"/>
      <c r="D708" s="150"/>
      <c r="E708" s="151"/>
      <c r="F708" s="150"/>
      <c r="G708" s="152"/>
      <c r="H708" s="150"/>
      <c r="I708" s="150"/>
      <c r="J708" s="152"/>
      <c r="K708" s="151"/>
      <c r="L708" s="151"/>
      <c r="M708" s="151"/>
      <c r="N708" s="151"/>
      <c r="O708" s="152"/>
      <c r="P708" s="152"/>
      <c r="Q708" s="153"/>
      <c r="R708" s="153"/>
      <c r="S708" s="154"/>
      <c r="U708" s="155" t="str">
        <f t="shared" si="30"/>
        <v/>
      </c>
      <c r="V708" s="155" t="str">
        <f t="shared" si="31"/>
        <v/>
      </c>
      <c r="W708" s="156" t="str">
        <f t="shared" si="32"/>
        <v/>
      </c>
      <c r="X708" s="155"/>
      <c r="Y708" s="155"/>
      <c r="Z708" s="155"/>
      <c r="AA708" s="155"/>
      <c r="AB708" s="156"/>
      <c r="AC708" s="155"/>
      <c r="AD708" s="155"/>
      <c r="AE708" s="155"/>
      <c r="AF708" s="155"/>
      <c r="AG708" s="156"/>
      <c r="AH708" s="155"/>
      <c r="AI708" s="155"/>
    </row>
    <row r="709" spans="1:35" x14ac:dyDescent="0.2">
      <c r="A709" s="147"/>
      <c r="B709" s="148"/>
      <c r="C709" s="149"/>
      <c r="D709" s="150"/>
      <c r="E709" s="151"/>
      <c r="F709" s="150"/>
      <c r="G709" s="152"/>
      <c r="H709" s="150"/>
      <c r="I709" s="150"/>
      <c r="J709" s="152"/>
      <c r="K709" s="151"/>
      <c r="L709" s="151"/>
      <c r="M709" s="151"/>
      <c r="N709" s="151"/>
      <c r="O709" s="152"/>
      <c r="P709" s="152"/>
      <c r="Q709" s="153"/>
      <c r="R709" s="153"/>
      <c r="S709" s="154"/>
      <c r="U709" s="155" t="str">
        <f t="shared" si="30"/>
        <v/>
      </c>
      <c r="V709" s="155" t="str">
        <f t="shared" si="31"/>
        <v/>
      </c>
      <c r="W709" s="156" t="str">
        <f t="shared" si="32"/>
        <v/>
      </c>
      <c r="X709" s="155"/>
      <c r="Y709" s="155"/>
      <c r="Z709" s="155"/>
      <c r="AA709" s="155"/>
      <c r="AB709" s="156"/>
      <c r="AC709" s="155"/>
      <c r="AD709" s="155"/>
      <c r="AE709" s="155"/>
      <c r="AF709" s="155"/>
      <c r="AG709" s="156"/>
      <c r="AH709" s="155"/>
      <c r="AI709" s="155"/>
    </row>
    <row r="710" spans="1:35" x14ac:dyDescent="0.2">
      <c r="A710" s="147"/>
      <c r="B710" s="148"/>
      <c r="C710" s="149"/>
      <c r="D710" s="150"/>
      <c r="E710" s="151"/>
      <c r="F710" s="150"/>
      <c r="G710" s="152"/>
      <c r="H710" s="150"/>
      <c r="I710" s="150"/>
      <c r="J710" s="152"/>
      <c r="K710" s="151"/>
      <c r="L710" s="151"/>
      <c r="M710" s="151"/>
      <c r="N710" s="151"/>
      <c r="O710" s="152"/>
      <c r="P710" s="152"/>
      <c r="Q710" s="153"/>
      <c r="R710" s="153"/>
      <c r="S710" s="154"/>
      <c r="U710" s="155" t="str">
        <f t="shared" si="30"/>
        <v/>
      </c>
      <c r="V710" s="155" t="str">
        <f t="shared" si="31"/>
        <v/>
      </c>
      <c r="W710" s="156" t="str">
        <f t="shared" si="32"/>
        <v/>
      </c>
      <c r="X710" s="155"/>
      <c r="Y710" s="155"/>
      <c r="Z710" s="155"/>
      <c r="AA710" s="155"/>
      <c r="AB710" s="156"/>
      <c r="AC710" s="155"/>
      <c r="AD710" s="155"/>
      <c r="AE710" s="155"/>
      <c r="AF710" s="155"/>
      <c r="AG710" s="156"/>
      <c r="AH710" s="155"/>
      <c r="AI710" s="155"/>
    </row>
    <row r="711" spans="1:35" x14ac:dyDescent="0.2">
      <c r="A711" s="147"/>
      <c r="B711" s="148"/>
      <c r="C711" s="149"/>
      <c r="D711" s="150"/>
      <c r="E711" s="151"/>
      <c r="F711" s="150"/>
      <c r="G711" s="152"/>
      <c r="H711" s="150"/>
      <c r="I711" s="150"/>
      <c r="J711" s="152"/>
      <c r="K711" s="151"/>
      <c r="L711" s="151"/>
      <c r="M711" s="151"/>
      <c r="N711" s="151"/>
      <c r="O711" s="152"/>
      <c r="P711" s="152"/>
      <c r="Q711" s="153"/>
      <c r="R711" s="153"/>
      <c r="S711" s="154"/>
      <c r="U711" s="155" t="str">
        <f t="shared" si="30"/>
        <v/>
      </c>
      <c r="V711" s="155" t="str">
        <f t="shared" si="31"/>
        <v/>
      </c>
      <c r="W711" s="156" t="str">
        <f t="shared" si="32"/>
        <v/>
      </c>
      <c r="X711" s="155"/>
      <c r="Y711" s="155"/>
      <c r="Z711" s="155"/>
      <c r="AA711" s="155"/>
      <c r="AB711" s="156"/>
      <c r="AC711" s="155"/>
      <c r="AD711" s="155"/>
      <c r="AE711" s="155"/>
      <c r="AF711" s="155"/>
      <c r="AG711" s="156"/>
      <c r="AH711" s="155"/>
      <c r="AI711" s="155"/>
    </row>
    <row r="712" spans="1:35" x14ac:dyDescent="0.2">
      <c r="A712" s="147"/>
      <c r="B712" s="148"/>
      <c r="C712" s="149"/>
      <c r="D712" s="150"/>
      <c r="E712" s="151"/>
      <c r="F712" s="150"/>
      <c r="G712" s="152"/>
      <c r="H712" s="150"/>
      <c r="I712" s="150"/>
      <c r="J712" s="152"/>
      <c r="K712" s="151"/>
      <c r="L712" s="151"/>
      <c r="M712" s="151"/>
      <c r="N712" s="151"/>
      <c r="O712" s="152"/>
      <c r="P712" s="152"/>
      <c r="Q712" s="153"/>
      <c r="R712" s="153"/>
      <c r="S712" s="154"/>
      <c r="U712" s="155" t="str">
        <f t="shared" si="30"/>
        <v/>
      </c>
      <c r="V712" s="155" t="str">
        <f t="shared" si="31"/>
        <v/>
      </c>
      <c r="W712" s="156" t="str">
        <f t="shared" si="32"/>
        <v/>
      </c>
      <c r="X712" s="155"/>
      <c r="Y712" s="155"/>
      <c r="Z712" s="155"/>
      <c r="AA712" s="155"/>
      <c r="AB712" s="156"/>
      <c r="AC712" s="155"/>
      <c r="AD712" s="155"/>
      <c r="AE712" s="155"/>
      <c r="AF712" s="155"/>
      <c r="AG712" s="156"/>
      <c r="AH712" s="155"/>
      <c r="AI712" s="155"/>
    </row>
    <row r="713" spans="1:35" x14ac:dyDescent="0.2">
      <c r="A713" s="147"/>
      <c r="B713" s="148"/>
      <c r="C713" s="149"/>
      <c r="D713" s="150"/>
      <c r="E713" s="151"/>
      <c r="F713" s="150"/>
      <c r="G713" s="152"/>
      <c r="H713" s="150"/>
      <c r="I713" s="150"/>
      <c r="J713" s="152"/>
      <c r="K713" s="151"/>
      <c r="L713" s="151"/>
      <c r="M713" s="151"/>
      <c r="N713" s="151"/>
      <c r="O713" s="152"/>
      <c r="P713" s="152"/>
      <c r="Q713" s="153"/>
      <c r="R713" s="153"/>
      <c r="S713" s="154"/>
      <c r="U713" s="155" t="str">
        <f t="shared" si="30"/>
        <v/>
      </c>
      <c r="V713" s="155" t="str">
        <f t="shared" si="31"/>
        <v/>
      </c>
      <c r="W713" s="156" t="str">
        <f t="shared" si="32"/>
        <v/>
      </c>
      <c r="X713" s="155"/>
      <c r="Y713" s="155"/>
      <c r="Z713" s="155"/>
      <c r="AA713" s="155"/>
      <c r="AB713" s="156"/>
      <c r="AC713" s="155"/>
      <c r="AD713" s="155"/>
      <c r="AE713" s="155"/>
      <c r="AF713" s="155"/>
      <c r="AG713" s="156"/>
      <c r="AH713" s="155"/>
      <c r="AI713" s="155"/>
    </row>
    <row r="714" spans="1:35" x14ac:dyDescent="0.2">
      <c r="A714" s="147"/>
      <c r="B714" s="148"/>
      <c r="C714" s="149"/>
      <c r="D714" s="150"/>
      <c r="E714" s="151"/>
      <c r="F714" s="150"/>
      <c r="G714" s="152"/>
      <c r="H714" s="150"/>
      <c r="I714" s="150"/>
      <c r="J714" s="152"/>
      <c r="K714" s="151"/>
      <c r="L714" s="151"/>
      <c r="M714" s="151"/>
      <c r="N714" s="151"/>
      <c r="O714" s="152"/>
      <c r="P714" s="152"/>
      <c r="Q714" s="153"/>
      <c r="R714" s="153"/>
      <c r="S714" s="154"/>
      <c r="U714" s="155" t="str">
        <f t="shared" si="30"/>
        <v/>
      </c>
      <c r="V714" s="155" t="str">
        <f t="shared" si="31"/>
        <v/>
      </c>
      <c r="W714" s="156" t="str">
        <f t="shared" si="32"/>
        <v/>
      </c>
      <c r="X714" s="155"/>
      <c r="Y714" s="155"/>
      <c r="Z714" s="155"/>
      <c r="AA714" s="155"/>
      <c r="AB714" s="156"/>
      <c r="AC714" s="155"/>
      <c r="AD714" s="155"/>
      <c r="AE714" s="155"/>
      <c r="AF714" s="155"/>
      <c r="AG714" s="156"/>
      <c r="AH714" s="155"/>
      <c r="AI714" s="155"/>
    </row>
    <row r="715" spans="1:35" x14ac:dyDescent="0.2">
      <c r="A715" s="147"/>
      <c r="B715" s="148"/>
      <c r="C715" s="149"/>
      <c r="D715" s="150"/>
      <c r="E715" s="151"/>
      <c r="F715" s="150"/>
      <c r="G715" s="152"/>
      <c r="H715" s="150"/>
      <c r="I715" s="150"/>
      <c r="J715" s="152"/>
      <c r="K715" s="151"/>
      <c r="L715" s="151"/>
      <c r="M715" s="151"/>
      <c r="N715" s="151"/>
      <c r="O715" s="152"/>
      <c r="P715" s="152"/>
      <c r="Q715" s="153"/>
      <c r="R715" s="153"/>
      <c r="S715" s="154"/>
      <c r="U715" s="155" t="str">
        <f t="shared" si="30"/>
        <v/>
      </c>
      <c r="V715" s="155" t="str">
        <f t="shared" si="31"/>
        <v/>
      </c>
      <c r="W715" s="156" t="str">
        <f t="shared" si="32"/>
        <v/>
      </c>
      <c r="X715" s="155"/>
      <c r="Y715" s="155"/>
      <c r="Z715" s="155"/>
      <c r="AA715" s="155"/>
      <c r="AB715" s="156"/>
      <c r="AC715" s="155"/>
      <c r="AD715" s="155"/>
      <c r="AE715" s="155"/>
      <c r="AF715" s="155"/>
      <c r="AG715" s="156"/>
      <c r="AH715" s="155"/>
      <c r="AI715" s="155"/>
    </row>
    <row r="716" spans="1:35" x14ac:dyDescent="0.2">
      <c r="A716" s="147"/>
      <c r="B716" s="148"/>
      <c r="C716" s="149"/>
      <c r="D716" s="150"/>
      <c r="E716" s="151"/>
      <c r="F716" s="150"/>
      <c r="G716" s="152"/>
      <c r="H716" s="150"/>
      <c r="I716" s="150"/>
      <c r="J716" s="152"/>
      <c r="K716" s="151"/>
      <c r="L716" s="151"/>
      <c r="M716" s="151"/>
      <c r="N716" s="151"/>
      <c r="O716" s="152"/>
      <c r="P716" s="152"/>
      <c r="Q716" s="153"/>
      <c r="R716" s="153"/>
      <c r="S716" s="154"/>
      <c r="U716" s="155" t="str">
        <f t="shared" si="30"/>
        <v/>
      </c>
      <c r="V716" s="155" t="str">
        <f t="shared" si="31"/>
        <v/>
      </c>
      <c r="W716" s="156" t="str">
        <f t="shared" si="32"/>
        <v/>
      </c>
      <c r="X716" s="155"/>
      <c r="Y716" s="155"/>
      <c r="Z716" s="155"/>
      <c r="AA716" s="155"/>
      <c r="AB716" s="156"/>
      <c r="AC716" s="155"/>
      <c r="AD716" s="155"/>
      <c r="AE716" s="155"/>
      <c r="AF716" s="155"/>
      <c r="AG716" s="156"/>
      <c r="AH716" s="155"/>
      <c r="AI716" s="155"/>
    </row>
    <row r="717" spans="1:35" x14ac:dyDescent="0.2">
      <c r="A717" s="147"/>
      <c r="B717" s="148"/>
      <c r="C717" s="149"/>
      <c r="D717" s="150"/>
      <c r="E717" s="151"/>
      <c r="F717" s="150"/>
      <c r="G717" s="152"/>
      <c r="H717" s="150"/>
      <c r="I717" s="150"/>
      <c r="J717" s="152"/>
      <c r="K717" s="151"/>
      <c r="L717" s="151"/>
      <c r="M717" s="151"/>
      <c r="N717" s="151"/>
      <c r="O717" s="152"/>
      <c r="P717" s="152"/>
      <c r="Q717" s="153"/>
      <c r="R717" s="153"/>
      <c r="S717" s="154"/>
      <c r="U717" s="155" t="str">
        <f t="shared" si="30"/>
        <v/>
      </c>
      <c r="V717" s="155" t="str">
        <f t="shared" si="31"/>
        <v/>
      </c>
      <c r="W717" s="156" t="str">
        <f t="shared" si="32"/>
        <v/>
      </c>
      <c r="X717" s="155"/>
      <c r="Y717" s="155"/>
      <c r="Z717" s="155"/>
      <c r="AA717" s="155"/>
      <c r="AB717" s="156"/>
      <c r="AC717" s="155"/>
      <c r="AD717" s="155"/>
      <c r="AE717" s="155"/>
      <c r="AF717" s="155"/>
      <c r="AG717" s="156"/>
      <c r="AH717" s="155"/>
      <c r="AI717" s="155"/>
    </row>
    <row r="718" spans="1:35" x14ac:dyDescent="0.2">
      <c r="A718" s="147"/>
      <c r="B718" s="148"/>
      <c r="C718" s="149"/>
      <c r="D718" s="150"/>
      <c r="E718" s="151"/>
      <c r="F718" s="150"/>
      <c r="G718" s="152"/>
      <c r="H718" s="150"/>
      <c r="I718" s="150"/>
      <c r="J718" s="152"/>
      <c r="K718" s="151"/>
      <c r="L718" s="151"/>
      <c r="M718" s="151"/>
      <c r="N718" s="151"/>
      <c r="O718" s="152"/>
      <c r="P718" s="152"/>
      <c r="Q718" s="153"/>
      <c r="R718" s="153"/>
      <c r="S718" s="154"/>
      <c r="U718" s="155" t="str">
        <f t="shared" si="30"/>
        <v/>
      </c>
      <c r="V718" s="155" t="str">
        <f t="shared" si="31"/>
        <v/>
      </c>
      <c r="W718" s="156" t="str">
        <f t="shared" si="32"/>
        <v/>
      </c>
      <c r="X718" s="155"/>
      <c r="Y718" s="155"/>
      <c r="Z718" s="155"/>
      <c r="AA718" s="155"/>
      <c r="AB718" s="156"/>
      <c r="AC718" s="155"/>
      <c r="AD718" s="155"/>
      <c r="AE718" s="155"/>
      <c r="AF718" s="155"/>
      <c r="AG718" s="156"/>
      <c r="AH718" s="155"/>
      <c r="AI718" s="155"/>
    </row>
    <row r="719" spans="1:35" x14ac:dyDescent="0.2">
      <c r="A719" s="147"/>
      <c r="B719" s="148"/>
      <c r="C719" s="149"/>
      <c r="D719" s="150"/>
      <c r="E719" s="151"/>
      <c r="F719" s="150"/>
      <c r="G719" s="152"/>
      <c r="H719" s="150"/>
      <c r="I719" s="150"/>
      <c r="J719" s="152"/>
      <c r="K719" s="151"/>
      <c r="L719" s="151"/>
      <c r="M719" s="151"/>
      <c r="N719" s="151"/>
      <c r="O719" s="152"/>
      <c r="P719" s="152"/>
      <c r="Q719" s="153"/>
      <c r="R719" s="153"/>
      <c r="S719" s="154"/>
      <c r="U719" s="155" t="str">
        <f t="shared" si="30"/>
        <v/>
      </c>
      <c r="V719" s="155" t="str">
        <f t="shared" si="31"/>
        <v/>
      </c>
      <c r="W719" s="156" t="str">
        <f t="shared" si="32"/>
        <v/>
      </c>
      <c r="X719" s="155"/>
      <c r="Y719" s="155"/>
      <c r="Z719" s="155"/>
      <c r="AA719" s="155"/>
      <c r="AB719" s="156"/>
      <c r="AC719" s="155"/>
      <c r="AD719" s="155"/>
      <c r="AE719" s="155"/>
      <c r="AF719" s="155"/>
      <c r="AG719" s="156"/>
      <c r="AH719" s="155"/>
      <c r="AI719" s="155"/>
    </row>
    <row r="720" spans="1:35" x14ac:dyDescent="0.2">
      <c r="A720" s="147"/>
      <c r="B720" s="148"/>
      <c r="C720" s="149"/>
      <c r="D720" s="150"/>
      <c r="E720" s="151"/>
      <c r="F720" s="150"/>
      <c r="G720" s="152"/>
      <c r="H720" s="150"/>
      <c r="I720" s="150"/>
      <c r="J720" s="152"/>
      <c r="K720" s="151"/>
      <c r="L720" s="151"/>
      <c r="M720" s="151"/>
      <c r="N720" s="151"/>
      <c r="O720" s="152"/>
      <c r="P720" s="152"/>
      <c r="Q720" s="153"/>
      <c r="R720" s="153"/>
      <c r="S720" s="154"/>
      <c r="U720" s="155" t="str">
        <f t="shared" si="30"/>
        <v/>
      </c>
      <c r="V720" s="155" t="str">
        <f t="shared" si="31"/>
        <v/>
      </c>
      <c r="W720" s="156" t="str">
        <f t="shared" si="32"/>
        <v/>
      </c>
      <c r="X720" s="155"/>
      <c r="Y720" s="155"/>
      <c r="Z720" s="155"/>
      <c r="AA720" s="155"/>
      <c r="AB720" s="156"/>
      <c r="AC720" s="155"/>
      <c r="AD720" s="155"/>
      <c r="AE720" s="155"/>
      <c r="AF720" s="155"/>
      <c r="AG720" s="156"/>
      <c r="AH720" s="155"/>
      <c r="AI720" s="155"/>
    </row>
    <row r="721" spans="1:35" x14ac:dyDescent="0.2">
      <c r="A721" s="147"/>
      <c r="B721" s="148"/>
      <c r="C721" s="149"/>
      <c r="D721" s="150"/>
      <c r="E721" s="151"/>
      <c r="F721" s="150"/>
      <c r="G721" s="152"/>
      <c r="H721" s="150"/>
      <c r="I721" s="150"/>
      <c r="J721" s="152"/>
      <c r="K721" s="151"/>
      <c r="L721" s="151"/>
      <c r="M721" s="151"/>
      <c r="N721" s="151"/>
      <c r="O721" s="152"/>
      <c r="P721" s="152"/>
      <c r="Q721" s="153"/>
      <c r="R721" s="153"/>
      <c r="S721" s="154"/>
      <c r="U721" s="155" t="str">
        <f t="shared" si="30"/>
        <v/>
      </c>
      <c r="V721" s="155" t="str">
        <f t="shared" si="31"/>
        <v/>
      </c>
      <c r="W721" s="156" t="str">
        <f t="shared" si="32"/>
        <v/>
      </c>
      <c r="X721" s="155"/>
      <c r="Y721" s="155"/>
      <c r="Z721" s="155"/>
      <c r="AA721" s="155"/>
      <c r="AB721" s="156"/>
      <c r="AC721" s="155"/>
      <c r="AD721" s="155"/>
      <c r="AE721" s="155"/>
      <c r="AF721" s="155"/>
      <c r="AG721" s="156"/>
      <c r="AH721" s="155"/>
      <c r="AI721" s="155"/>
    </row>
    <row r="722" spans="1:35" x14ac:dyDescent="0.2">
      <c r="A722" s="147"/>
      <c r="B722" s="148"/>
      <c r="C722" s="149"/>
      <c r="D722" s="150"/>
      <c r="E722" s="151"/>
      <c r="F722" s="150"/>
      <c r="G722" s="152"/>
      <c r="H722" s="150"/>
      <c r="I722" s="150"/>
      <c r="J722" s="152"/>
      <c r="K722" s="151"/>
      <c r="L722" s="151"/>
      <c r="M722" s="151"/>
      <c r="N722" s="151"/>
      <c r="O722" s="152"/>
      <c r="P722" s="152"/>
      <c r="Q722" s="153"/>
      <c r="R722" s="153"/>
      <c r="S722" s="154"/>
      <c r="U722" s="155" t="str">
        <f t="shared" si="30"/>
        <v/>
      </c>
      <c r="V722" s="155" t="str">
        <f t="shared" si="31"/>
        <v/>
      </c>
      <c r="W722" s="156" t="str">
        <f t="shared" si="32"/>
        <v/>
      </c>
      <c r="X722" s="155"/>
      <c r="Y722" s="155"/>
      <c r="Z722" s="155"/>
      <c r="AA722" s="155"/>
      <c r="AB722" s="156"/>
      <c r="AC722" s="155"/>
      <c r="AD722" s="155"/>
      <c r="AE722" s="155"/>
      <c r="AF722" s="155"/>
      <c r="AG722" s="156"/>
      <c r="AH722" s="155"/>
      <c r="AI722" s="155"/>
    </row>
    <row r="723" spans="1:35" x14ac:dyDescent="0.2">
      <c r="A723" s="147"/>
      <c r="B723" s="148"/>
      <c r="C723" s="149"/>
      <c r="D723" s="150"/>
      <c r="E723" s="151"/>
      <c r="F723" s="150"/>
      <c r="G723" s="152"/>
      <c r="H723" s="150"/>
      <c r="I723" s="150"/>
      <c r="J723" s="152"/>
      <c r="K723" s="151"/>
      <c r="L723" s="151"/>
      <c r="M723" s="151"/>
      <c r="N723" s="151"/>
      <c r="O723" s="152"/>
      <c r="P723" s="152"/>
      <c r="Q723" s="153"/>
      <c r="R723" s="153"/>
      <c r="S723" s="154"/>
      <c r="U723" s="155" t="str">
        <f t="shared" si="30"/>
        <v/>
      </c>
      <c r="V723" s="155" t="str">
        <f t="shared" si="31"/>
        <v/>
      </c>
      <c r="W723" s="156" t="str">
        <f t="shared" si="32"/>
        <v/>
      </c>
      <c r="X723" s="155"/>
      <c r="Y723" s="155"/>
      <c r="Z723" s="155"/>
      <c r="AA723" s="155"/>
      <c r="AB723" s="156"/>
      <c r="AC723" s="155"/>
      <c r="AD723" s="155"/>
      <c r="AE723" s="155"/>
      <c r="AF723" s="155"/>
      <c r="AG723" s="156"/>
      <c r="AH723" s="155"/>
      <c r="AI723" s="155"/>
    </row>
    <row r="724" spans="1:35" x14ac:dyDescent="0.2">
      <c r="A724" s="147"/>
      <c r="B724" s="148"/>
      <c r="C724" s="149"/>
      <c r="D724" s="150"/>
      <c r="E724" s="151"/>
      <c r="F724" s="150"/>
      <c r="G724" s="152"/>
      <c r="H724" s="150"/>
      <c r="I724" s="150"/>
      <c r="J724" s="152"/>
      <c r="K724" s="151"/>
      <c r="L724" s="151"/>
      <c r="M724" s="151"/>
      <c r="N724" s="151"/>
      <c r="O724" s="152"/>
      <c r="P724" s="152"/>
      <c r="Q724" s="153"/>
      <c r="R724" s="153"/>
      <c r="S724" s="154"/>
      <c r="U724" s="155" t="str">
        <f t="shared" si="30"/>
        <v/>
      </c>
      <c r="V724" s="155" t="str">
        <f t="shared" si="31"/>
        <v/>
      </c>
      <c r="W724" s="156" t="str">
        <f t="shared" si="32"/>
        <v/>
      </c>
      <c r="X724" s="155"/>
      <c r="Y724" s="155"/>
      <c r="Z724" s="155"/>
      <c r="AA724" s="155"/>
      <c r="AB724" s="156"/>
      <c r="AC724" s="155"/>
      <c r="AD724" s="155"/>
      <c r="AE724" s="155"/>
      <c r="AF724" s="155"/>
      <c r="AG724" s="156"/>
      <c r="AH724" s="155"/>
      <c r="AI724" s="155"/>
    </row>
    <row r="725" spans="1:35" x14ac:dyDescent="0.2">
      <c r="A725" s="147"/>
      <c r="B725" s="148"/>
      <c r="C725" s="149"/>
      <c r="D725" s="150"/>
      <c r="E725" s="151"/>
      <c r="F725" s="150"/>
      <c r="G725" s="152"/>
      <c r="H725" s="150"/>
      <c r="I725" s="150"/>
      <c r="J725" s="152"/>
      <c r="K725" s="151"/>
      <c r="L725" s="151"/>
      <c r="M725" s="151"/>
      <c r="N725" s="151"/>
      <c r="O725" s="152"/>
      <c r="P725" s="152"/>
      <c r="Q725" s="153"/>
      <c r="R725" s="153"/>
      <c r="S725" s="154"/>
      <c r="U725" s="155" t="str">
        <f t="shared" si="30"/>
        <v/>
      </c>
      <c r="V725" s="155" t="str">
        <f t="shared" si="31"/>
        <v/>
      </c>
      <c r="W725" s="156" t="str">
        <f t="shared" si="32"/>
        <v/>
      </c>
      <c r="X725" s="155"/>
      <c r="Y725" s="155"/>
      <c r="Z725" s="155"/>
      <c r="AA725" s="155"/>
      <c r="AB725" s="156"/>
      <c r="AC725" s="155"/>
      <c r="AD725" s="155"/>
      <c r="AE725" s="155"/>
      <c r="AF725" s="155"/>
      <c r="AG725" s="156"/>
      <c r="AH725" s="155"/>
      <c r="AI725" s="155"/>
    </row>
    <row r="726" spans="1:35" x14ac:dyDescent="0.2">
      <c r="A726" s="147"/>
      <c r="B726" s="148"/>
      <c r="C726" s="149"/>
      <c r="D726" s="150"/>
      <c r="E726" s="151"/>
      <c r="F726" s="150"/>
      <c r="G726" s="152"/>
      <c r="H726" s="150"/>
      <c r="I726" s="150"/>
      <c r="J726" s="152"/>
      <c r="K726" s="151"/>
      <c r="L726" s="151"/>
      <c r="M726" s="151"/>
      <c r="N726" s="151"/>
      <c r="O726" s="152"/>
      <c r="P726" s="152"/>
      <c r="Q726" s="153"/>
      <c r="R726" s="153"/>
      <c r="S726" s="154"/>
      <c r="U726" s="155" t="str">
        <f t="shared" si="30"/>
        <v/>
      </c>
      <c r="V726" s="155" t="str">
        <f t="shared" si="31"/>
        <v/>
      </c>
      <c r="W726" s="156" t="str">
        <f t="shared" si="32"/>
        <v/>
      </c>
      <c r="X726" s="155"/>
      <c r="Y726" s="155"/>
      <c r="Z726" s="155"/>
      <c r="AA726" s="155"/>
      <c r="AB726" s="156"/>
      <c r="AC726" s="155"/>
      <c r="AD726" s="155"/>
      <c r="AE726" s="155"/>
      <c r="AF726" s="155"/>
      <c r="AG726" s="156"/>
      <c r="AH726" s="155"/>
      <c r="AI726" s="155"/>
    </row>
    <row r="727" spans="1:35" x14ac:dyDescent="0.2">
      <c r="A727" s="147"/>
      <c r="B727" s="148"/>
      <c r="C727" s="149"/>
      <c r="D727" s="150"/>
      <c r="E727" s="151"/>
      <c r="F727" s="150"/>
      <c r="G727" s="152"/>
      <c r="H727" s="150"/>
      <c r="I727" s="150"/>
      <c r="J727" s="152"/>
      <c r="K727" s="151"/>
      <c r="L727" s="151"/>
      <c r="M727" s="151"/>
      <c r="N727" s="151"/>
      <c r="O727" s="152"/>
      <c r="P727" s="152"/>
      <c r="Q727" s="153"/>
      <c r="R727" s="153"/>
      <c r="S727" s="154"/>
      <c r="U727" s="155" t="str">
        <f t="shared" si="30"/>
        <v/>
      </c>
      <c r="V727" s="155" t="str">
        <f t="shared" si="31"/>
        <v/>
      </c>
      <c r="W727" s="156" t="str">
        <f t="shared" si="32"/>
        <v/>
      </c>
      <c r="X727" s="155"/>
      <c r="Y727" s="155"/>
      <c r="Z727" s="155"/>
      <c r="AA727" s="155"/>
      <c r="AB727" s="156"/>
      <c r="AC727" s="155"/>
      <c r="AD727" s="155"/>
      <c r="AE727" s="155"/>
      <c r="AF727" s="155"/>
      <c r="AG727" s="156"/>
      <c r="AH727" s="155"/>
      <c r="AI727" s="155"/>
    </row>
    <row r="728" spans="1:35" x14ac:dyDescent="0.2">
      <c r="A728" s="147"/>
      <c r="B728" s="148"/>
      <c r="C728" s="149"/>
      <c r="D728" s="150"/>
      <c r="E728" s="151"/>
      <c r="F728" s="150"/>
      <c r="G728" s="152"/>
      <c r="H728" s="150"/>
      <c r="I728" s="150"/>
      <c r="J728" s="152"/>
      <c r="K728" s="151"/>
      <c r="L728" s="151"/>
      <c r="M728" s="151"/>
      <c r="N728" s="151"/>
      <c r="O728" s="152"/>
      <c r="P728" s="152"/>
      <c r="Q728" s="153"/>
      <c r="R728" s="153"/>
      <c r="S728" s="154"/>
      <c r="U728" s="155" t="str">
        <f t="shared" si="30"/>
        <v/>
      </c>
      <c r="V728" s="155" t="str">
        <f t="shared" si="31"/>
        <v/>
      </c>
      <c r="W728" s="156" t="str">
        <f t="shared" si="32"/>
        <v/>
      </c>
      <c r="X728" s="155"/>
      <c r="Y728" s="155"/>
      <c r="Z728" s="155"/>
      <c r="AA728" s="155"/>
      <c r="AB728" s="156"/>
      <c r="AC728" s="155"/>
      <c r="AD728" s="155"/>
      <c r="AE728" s="155"/>
      <c r="AF728" s="155"/>
      <c r="AG728" s="156"/>
      <c r="AH728" s="155"/>
      <c r="AI728" s="155"/>
    </row>
    <row r="729" spans="1:35" x14ac:dyDescent="0.2">
      <c r="A729" s="147"/>
      <c r="B729" s="148"/>
      <c r="C729" s="149"/>
      <c r="D729" s="150"/>
      <c r="E729" s="151"/>
      <c r="F729" s="150"/>
      <c r="G729" s="152"/>
      <c r="H729" s="150"/>
      <c r="I729" s="150"/>
      <c r="J729" s="152"/>
      <c r="K729" s="151"/>
      <c r="L729" s="151"/>
      <c r="M729" s="151"/>
      <c r="N729" s="151"/>
      <c r="O729" s="152"/>
      <c r="P729" s="152"/>
      <c r="Q729" s="153"/>
      <c r="R729" s="153"/>
      <c r="S729" s="154"/>
      <c r="U729" s="155" t="str">
        <f t="shared" si="30"/>
        <v/>
      </c>
      <c r="V729" s="155" t="str">
        <f t="shared" si="31"/>
        <v/>
      </c>
      <c r="W729" s="156" t="str">
        <f t="shared" si="32"/>
        <v/>
      </c>
      <c r="X729" s="155"/>
      <c r="Y729" s="155"/>
      <c r="Z729" s="155"/>
      <c r="AA729" s="155"/>
      <c r="AB729" s="156"/>
      <c r="AC729" s="155"/>
      <c r="AD729" s="155"/>
      <c r="AE729" s="155"/>
      <c r="AF729" s="155"/>
      <c r="AG729" s="156"/>
      <c r="AH729" s="155"/>
      <c r="AI729" s="155"/>
    </row>
    <row r="730" spans="1:35" x14ac:dyDescent="0.2">
      <c r="A730" s="147"/>
      <c r="B730" s="148"/>
      <c r="C730" s="149"/>
      <c r="D730" s="150"/>
      <c r="E730" s="151"/>
      <c r="F730" s="150"/>
      <c r="G730" s="152"/>
      <c r="H730" s="150"/>
      <c r="I730" s="150"/>
      <c r="J730" s="152"/>
      <c r="K730" s="151"/>
      <c r="L730" s="151"/>
      <c r="M730" s="151"/>
      <c r="N730" s="151"/>
      <c r="O730" s="152"/>
      <c r="P730" s="152"/>
      <c r="Q730" s="153"/>
      <c r="R730" s="153"/>
      <c r="S730" s="154"/>
      <c r="U730" s="155" t="str">
        <f t="shared" si="30"/>
        <v/>
      </c>
      <c r="V730" s="155" t="str">
        <f t="shared" si="31"/>
        <v/>
      </c>
      <c r="W730" s="156" t="str">
        <f t="shared" si="32"/>
        <v/>
      </c>
      <c r="X730" s="155"/>
      <c r="Y730" s="155"/>
      <c r="Z730" s="155"/>
      <c r="AA730" s="155"/>
      <c r="AB730" s="156"/>
      <c r="AC730" s="155"/>
      <c r="AD730" s="155"/>
      <c r="AE730" s="155"/>
      <c r="AF730" s="155"/>
      <c r="AG730" s="156"/>
      <c r="AH730" s="155"/>
      <c r="AI730" s="155"/>
    </row>
    <row r="731" spans="1:35" x14ac:dyDescent="0.2">
      <c r="A731" s="147"/>
      <c r="B731" s="148"/>
      <c r="C731" s="149"/>
      <c r="D731" s="150"/>
      <c r="E731" s="151"/>
      <c r="F731" s="150"/>
      <c r="G731" s="152"/>
      <c r="H731" s="150"/>
      <c r="I731" s="150"/>
      <c r="J731" s="152"/>
      <c r="K731" s="151"/>
      <c r="L731" s="151"/>
      <c r="M731" s="151"/>
      <c r="N731" s="151"/>
      <c r="O731" s="152"/>
      <c r="P731" s="152"/>
      <c r="Q731" s="153"/>
      <c r="R731" s="153"/>
      <c r="S731" s="154"/>
      <c r="U731" s="155" t="str">
        <f t="shared" si="30"/>
        <v/>
      </c>
      <c r="V731" s="155" t="str">
        <f t="shared" si="31"/>
        <v/>
      </c>
      <c r="W731" s="156" t="str">
        <f t="shared" si="32"/>
        <v/>
      </c>
      <c r="X731" s="155"/>
      <c r="Y731" s="155"/>
      <c r="Z731" s="155"/>
      <c r="AA731" s="155"/>
      <c r="AB731" s="156"/>
      <c r="AC731" s="155"/>
      <c r="AD731" s="155"/>
      <c r="AE731" s="155"/>
      <c r="AF731" s="155"/>
      <c r="AG731" s="156"/>
      <c r="AH731" s="155"/>
      <c r="AI731" s="155"/>
    </row>
    <row r="732" spans="1:35" x14ac:dyDescent="0.2">
      <c r="A732" s="147"/>
      <c r="B732" s="148"/>
      <c r="C732" s="149"/>
      <c r="D732" s="150"/>
      <c r="E732" s="151"/>
      <c r="F732" s="150"/>
      <c r="G732" s="152"/>
      <c r="H732" s="150"/>
      <c r="I732" s="150"/>
      <c r="J732" s="152"/>
      <c r="K732" s="151"/>
      <c r="L732" s="151"/>
      <c r="M732" s="151"/>
      <c r="N732" s="151"/>
      <c r="O732" s="152"/>
      <c r="P732" s="152"/>
      <c r="Q732" s="153"/>
      <c r="R732" s="153"/>
      <c r="S732" s="154"/>
      <c r="U732" s="155" t="str">
        <f t="shared" si="30"/>
        <v/>
      </c>
      <c r="V732" s="155" t="str">
        <f t="shared" si="31"/>
        <v/>
      </c>
      <c r="W732" s="156" t="str">
        <f t="shared" si="32"/>
        <v/>
      </c>
      <c r="X732" s="155"/>
      <c r="Y732" s="155"/>
      <c r="Z732" s="155"/>
      <c r="AA732" s="155"/>
      <c r="AB732" s="156"/>
      <c r="AC732" s="155"/>
      <c r="AD732" s="155"/>
      <c r="AE732" s="155"/>
      <c r="AF732" s="155"/>
      <c r="AG732" s="156"/>
      <c r="AH732" s="155"/>
      <c r="AI732" s="155"/>
    </row>
    <row r="733" spans="1:35" x14ac:dyDescent="0.2">
      <c r="A733" s="147"/>
      <c r="B733" s="148"/>
      <c r="C733" s="149"/>
      <c r="D733" s="150"/>
      <c r="E733" s="151"/>
      <c r="F733" s="150"/>
      <c r="G733" s="152"/>
      <c r="H733" s="150"/>
      <c r="I733" s="150"/>
      <c r="J733" s="152"/>
      <c r="K733" s="151"/>
      <c r="L733" s="151"/>
      <c r="M733" s="151"/>
      <c r="N733" s="151"/>
      <c r="O733" s="152"/>
      <c r="P733" s="152"/>
      <c r="Q733" s="153"/>
      <c r="R733" s="153"/>
      <c r="S733" s="154"/>
      <c r="U733" s="155" t="str">
        <f t="shared" si="30"/>
        <v/>
      </c>
      <c r="V733" s="155" t="str">
        <f t="shared" si="31"/>
        <v/>
      </c>
      <c r="W733" s="156" t="str">
        <f t="shared" si="32"/>
        <v/>
      </c>
      <c r="X733" s="155"/>
      <c r="Y733" s="155"/>
      <c r="Z733" s="155"/>
      <c r="AA733" s="155"/>
      <c r="AB733" s="156"/>
      <c r="AC733" s="155"/>
      <c r="AD733" s="155"/>
      <c r="AE733" s="155"/>
      <c r="AF733" s="155"/>
      <c r="AG733" s="156"/>
      <c r="AH733" s="155"/>
      <c r="AI733" s="155"/>
    </row>
    <row r="734" spans="1:35" x14ac:dyDescent="0.2">
      <c r="A734" s="147"/>
      <c r="B734" s="148"/>
      <c r="C734" s="149"/>
      <c r="D734" s="150"/>
      <c r="E734" s="151"/>
      <c r="F734" s="150"/>
      <c r="G734" s="152"/>
      <c r="H734" s="150"/>
      <c r="I734" s="150"/>
      <c r="J734" s="152"/>
      <c r="K734" s="151"/>
      <c r="L734" s="151"/>
      <c r="M734" s="151"/>
      <c r="N734" s="151"/>
      <c r="O734" s="152"/>
      <c r="P734" s="152"/>
      <c r="Q734" s="153"/>
      <c r="R734" s="153"/>
      <c r="S734" s="154"/>
      <c r="U734" s="155" t="str">
        <f t="shared" si="30"/>
        <v/>
      </c>
      <c r="V734" s="155" t="str">
        <f t="shared" si="31"/>
        <v/>
      </c>
      <c r="W734" s="156" t="str">
        <f t="shared" si="32"/>
        <v/>
      </c>
      <c r="X734" s="155"/>
      <c r="Y734" s="155"/>
      <c r="Z734" s="155"/>
      <c r="AA734" s="155"/>
      <c r="AB734" s="156"/>
      <c r="AC734" s="155"/>
      <c r="AD734" s="155"/>
      <c r="AE734" s="155"/>
      <c r="AF734" s="155"/>
      <c r="AG734" s="156"/>
      <c r="AH734" s="155"/>
      <c r="AI734" s="155"/>
    </row>
    <row r="735" spans="1:35" x14ac:dyDescent="0.2">
      <c r="A735" s="147"/>
      <c r="B735" s="148"/>
      <c r="C735" s="149"/>
      <c r="D735" s="150"/>
      <c r="E735" s="151"/>
      <c r="F735" s="150"/>
      <c r="G735" s="152"/>
      <c r="H735" s="150"/>
      <c r="I735" s="150"/>
      <c r="J735" s="152"/>
      <c r="K735" s="151"/>
      <c r="L735" s="151"/>
      <c r="M735" s="151"/>
      <c r="N735" s="151"/>
      <c r="O735" s="152"/>
      <c r="P735" s="152"/>
      <c r="Q735" s="153"/>
      <c r="R735" s="153"/>
      <c r="S735" s="154"/>
      <c r="U735" s="155" t="str">
        <f t="shared" si="30"/>
        <v/>
      </c>
      <c r="V735" s="155" t="str">
        <f t="shared" si="31"/>
        <v/>
      </c>
      <c r="W735" s="156" t="str">
        <f t="shared" si="32"/>
        <v/>
      </c>
      <c r="X735" s="155"/>
      <c r="Y735" s="155"/>
      <c r="Z735" s="155"/>
      <c r="AA735" s="155"/>
      <c r="AB735" s="156"/>
      <c r="AC735" s="155"/>
      <c r="AD735" s="155"/>
      <c r="AE735" s="155"/>
      <c r="AF735" s="155"/>
      <c r="AG735" s="156"/>
      <c r="AH735" s="155"/>
      <c r="AI735" s="155"/>
    </row>
    <row r="736" spans="1:35" x14ac:dyDescent="0.2">
      <c r="A736" s="147"/>
      <c r="B736" s="148"/>
      <c r="C736" s="149"/>
      <c r="D736" s="150"/>
      <c r="E736" s="151"/>
      <c r="F736" s="150"/>
      <c r="G736" s="152"/>
      <c r="H736" s="150"/>
      <c r="I736" s="150"/>
      <c r="J736" s="152"/>
      <c r="K736" s="151"/>
      <c r="L736" s="151"/>
      <c r="M736" s="151"/>
      <c r="N736" s="151"/>
      <c r="O736" s="152"/>
      <c r="P736" s="152"/>
      <c r="Q736" s="153"/>
      <c r="R736" s="153"/>
      <c r="S736" s="154"/>
      <c r="U736" s="155" t="str">
        <f t="shared" si="30"/>
        <v/>
      </c>
      <c r="V736" s="155" t="str">
        <f t="shared" si="31"/>
        <v/>
      </c>
      <c r="W736" s="156" t="str">
        <f t="shared" si="32"/>
        <v/>
      </c>
      <c r="X736" s="155"/>
      <c r="Y736" s="155"/>
      <c r="Z736" s="155"/>
      <c r="AA736" s="155"/>
      <c r="AB736" s="156"/>
      <c r="AC736" s="155"/>
      <c r="AD736" s="155"/>
      <c r="AE736" s="155"/>
      <c r="AF736" s="155"/>
      <c r="AG736" s="156"/>
      <c r="AH736" s="155"/>
      <c r="AI736" s="155"/>
    </row>
    <row r="737" spans="1:35" x14ac:dyDescent="0.2">
      <c r="A737" s="147"/>
      <c r="B737" s="148"/>
      <c r="C737" s="149"/>
      <c r="D737" s="150"/>
      <c r="E737" s="151"/>
      <c r="F737" s="150"/>
      <c r="G737" s="152"/>
      <c r="H737" s="150"/>
      <c r="I737" s="150"/>
      <c r="J737" s="152"/>
      <c r="K737" s="151"/>
      <c r="L737" s="151"/>
      <c r="M737" s="151"/>
      <c r="N737" s="151"/>
      <c r="O737" s="152"/>
      <c r="P737" s="152"/>
      <c r="Q737" s="153"/>
      <c r="R737" s="153"/>
      <c r="S737" s="154"/>
      <c r="U737" s="155" t="str">
        <f t="shared" si="30"/>
        <v/>
      </c>
      <c r="V737" s="155" t="str">
        <f t="shared" si="31"/>
        <v/>
      </c>
      <c r="W737" s="156" t="str">
        <f t="shared" si="32"/>
        <v/>
      </c>
      <c r="X737" s="155"/>
      <c r="Y737" s="155"/>
      <c r="Z737" s="155"/>
      <c r="AA737" s="155"/>
      <c r="AB737" s="156"/>
      <c r="AC737" s="155"/>
      <c r="AD737" s="155"/>
      <c r="AE737" s="155"/>
      <c r="AF737" s="155"/>
      <c r="AG737" s="156"/>
      <c r="AH737" s="155"/>
      <c r="AI737" s="155"/>
    </row>
    <row r="738" spans="1:35" x14ac:dyDescent="0.2">
      <c r="A738" s="147"/>
      <c r="B738" s="148"/>
      <c r="C738" s="149"/>
      <c r="D738" s="150"/>
      <c r="E738" s="151"/>
      <c r="F738" s="150"/>
      <c r="G738" s="152"/>
      <c r="H738" s="150"/>
      <c r="I738" s="150"/>
      <c r="J738" s="152"/>
      <c r="K738" s="151"/>
      <c r="L738" s="151"/>
      <c r="M738" s="151"/>
      <c r="N738" s="151"/>
      <c r="O738" s="152"/>
      <c r="P738" s="152"/>
      <c r="Q738" s="153"/>
      <c r="R738" s="153"/>
      <c r="S738" s="154"/>
      <c r="U738" s="155" t="str">
        <f t="shared" si="30"/>
        <v/>
      </c>
      <c r="V738" s="155" t="str">
        <f t="shared" si="31"/>
        <v/>
      </c>
      <c r="W738" s="156" t="str">
        <f t="shared" si="32"/>
        <v/>
      </c>
      <c r="X738" s="155"/>
      <c r="Y738" s="155"/>
      <c r="Z738" s="155"/>
      <c r="AA738" s="155"/>
      <c r="AB738" s="156"/>
      <c r="AC738" s="155"/>
      <c r="AD738" s="155"/>
      <c r="AE738" s="155"/>
      <c r="AF738" s="155"/>
      <c r="AG738" s="156"/>
      <c r="AH738" s="155"/>
      <c r="AI738" s="155"/>
    </row>
    <row r="739" spans="1:35" x14ac:dyDescent="0.2">
      <c r="A739" s="147"/>
      <c r="B739" s="148"/>
      <c r="C739" s="149"/>
      <c r="D739" s="150"/>
      <c r="E739" s="151"/>
      <c r="F739" s="150"/>
      <c r="G739" s="152"/>
      <c r="H739" s="150"/>
      <c r="I739" s="150"/>
      <c r="J739" s="152"/>
      <c r="K739" s="151"/>
      <c r="L739" s="151"/>
      <c r="M739" s="151"/>
      <c r="N739" s="151"/>
      <c r="O739" s="152"/>
      <c r="P739" s="152"/>
      <c r="Q739" s="153"/>
      <c r="R739" s="153"/>
      <c r="S739" s="154"/>
      <c r="U739" s="155" t="str">
        <f t="shared" si="30"/>
        <v/>
      </c>
      <c r="V739" s="155" t="str">
        <f t="shared" si="31"/>
        <v/>
      </c>
      <c r="W739" s="156" t="str">
        <f t="shared" si="32"/>
        <v/>
      </c>
      <c r="X739" s="155"/>
      <c r="Y739" s="155"/>
      <c r="Z739" s="155"/>
      <c r="AA739" s="155"/>
      <c r="AB739" s="156"/>
      <c r="AC739" s="155"/>
      <c r="AD739" s="155"/>
      <c r="AE739" s="155"/>
      <c r="AF739" s="155"/>
      <c r="AG739" s="156"/>
      <c r="AH739" s="155"/>
      <c r="AI739" s="155"/>
    </row>
    <row r="740" spans="1:35" x14ac:dyDescent="0.2">
      <c r="A740" s="147"/>
      <c r="B740" s="148"/>
      <c r="C740" s="149"/>
      <c r="D740" s="150"/>
      <c r="E740" s="151"/>
      <c r="F740" s="150"/>
      <c r="G740" s="152"/>
      <c r="H740" s="150"/>
      <c r="I740" s="150"/>
      <c r="J740" s="152"/>
      <c r="K740" s="151"/>
      <c r="L740" s="151"/>
      <c r="M740" s="151"/>
      <c r="N740" s="151"/>
      <c r="O740" s="152"/>
      <c r="P740" s="152"/>
      <c r="Q740" s="153"/>
      <c r="R740" s="153"/>
      <c r="S740" s="154"/>
      <c r="U740" s="155" t="str">
        <f t="shared" si="30"/>
        <v/>
      </c>
      <c r="V740" s="155" t="str">
        <f t="shared" si="31"/>
        <v/>
      </c>
      <c r="W740" s="156" t="str">
        <f t="shared" si="32"/>
        <v/>
      </c>
      <c r="X740" s="155"/>
      <c r="Y740" s="155"/>
      <c r="Z740" s="155"/>
      <c r="AA740" s="155"/>
      <c r="AB740" s="156"/>
      <c r="AC740" s="155"/>
      <c r="AD740" s="155"/>
      <c r="AE740" s="155"/>
      <c r="AF740" s="155"/>
      <c r="AG740" s="156"/>
      <c r="AH740" s="155"/>
      <c r="AI740" s="155"/>
    </row>
    <row r="741" spans="1:35" x14ac:dyDescent="0.2">
      <c r="A741" s="147"/>
      <c r="B741" s="148"/>
      <c r="C741" s="149"/>
      <c r="D741" s="150"/>
      <c r="E741" s="151"/>
      <c r="F741" s="150"/>
      <c r="G741" s="152"/>
      <c r="H741" s="150"/>
      <c r="I741" s="150"/>
      <c r="J741" s="152"/>
      <c r="K741" s="151"/>
      <c r="L741" s="151"/>
      <c r="M741" s="151"/>
      <c r="N741" s="151"/>
      <c r="O741" s="152"/>
      <c r="P741" s="152"/>
      <c r="Q741" s="153"/>
      <c r="R741" s="153"/>
      <c r="S741" s="154"/>
      <c r="U741" s="155" t="str">
        <f t="shared" si="30"/>
        <v/>
      </c>
      <c r="V741" s="155" t="str">
        <f t="shared" si="31"/>
        <v/>
      </c>
      <c r="W741" s="156" t="str">
        <f t="shared" si="32"/>
        <v/>
      </c>
      <c r="X741" s="155"/>
      <c r="Y741" s="155"/>
      <c r="Z741" s="155"/>
      <c r="AA741" s="155"/>
      <c r="AB741" s="156"/>
      <c r="AC741" s="155"/>
      <c r="AD741" s="155"/>
      <c r="AE741" s="155"/>
      <c r="AF741" s="155"/>
      <c r="AG741" s="156"/>
      <c r="AH741" s="155"/>
      <c r="AI741" s="155"/>
    </row>
    <row r="742" spans="1:35" x14ac:dyDescent="0.2">
      <c r="A742" s="147"/>
      <c r="B742" s="148"/>
      <c r="C742" s="149"/>
      <c r="D742" s="150"/>
      <c r="E742" s="151"/>
      <c r="F742" s="150"/>
      <c r="G742" s="152"/>
      <c r="H742" s="150"/>
      <c r="I742" s="150"/>
      <c r="J742" s="152"/>
      <c r="K742" s="151"/>
      <c r="L742" s="151"/>
      <c r="M742" s="151"/>
      <c r="N742" s="151"/>
      <c r="O742" s="152"/>
      <c r="P742" s="152"/>
      <c r="Q742" s="153"/>
      <c r="R742" s="153"/>
      <c r="S742" s="154"/>
      <c r="U742" s="155" t="str">
        <f t="shared" si="30"/>
        <v/>
      </c>
      <c r="V742" s="155" t="str">
        <f t="shared" si="31"/>
        <v/>
      </c>
      <c r="W742" s="156" t="str">
        <f t="shared" si="32"/>
        <v/>
      </c>
      <c r="X742" s="155"/>
      <c r="Y742" s="155"/>
      <c r="Z742" s="155"/>
      <c r="AA742" s="155"/>
      <c r="AB742" s="156"/>
      <c r="AC742" s="155"/>
      <c r="AD742" s="155"/>
      <c r="AE742" s="155"/>
      <c r="AF742" s="155"/>
      <c r="AG742" s="156"/>
      <c r="AH742" s="155"/>
      <c r="AI742" s="155"/>
    </row>
    <row r="743" spans="1:35" x14ac:dyDescent="0.2">
      <c r="A743" s="147"/>
      <c r="B743" s="148"/>
      <c r="C743" s="149"/>
      <c r="D743" s="150"/>
      <c r="E743" s="151"/>
      <c r="F743" s="150"/>
      <c r="G743" s="152"/>
      <c r="H743" s="150"/>
      <c r="I743" s="150"/>
      <c r="J743" s="152"/>
      <c r="K743" s="151"/>
      <c r="L743" s="151"/>
      <c r="M743" s="151"/>
      <c r="N743" s="151"/>
      <c r="O743" s="152"/>
      <c r="P743" s="152"/>
      <c r="Q743" s="153"/>
      <c r="R743" s="153"/>
      <c r="S743" s="154"/>
      <c r="U743" s="155" t="str">
        <f t="shared" si="30"/>
        <v/>
      </c>
      <c r="V743" s="155" t="str">
        <f t="shared" si="31"/>
        <v/>
      </c>
      <c r="W743" s="156" t="str">
        <f t="shared" si="32"/>
        <v/>
      </c>
      <c r="X743" s="155"/>
      <c r="Y743" s="155"/>
      <c r="Z743" s="155"/>
      <c r="AA743" s="155"/>
      <c r="AB743" s="156"/>
      <c r="AC743" s="155"/>
      <c r="AD743" s="155"/>
      <c r="AE743" s="155"/>
      <c r="AF743" s="155"/>
      <c r="AG743" s="156"/>
      <c r="AH743" s="155"/>
      <c r="AI743" s="155"/>
    </row>
    <row r="744" spans="1:35" x14ac:dyDescent="0.2">
      <c r="A744" s="147"/>
      <c r="B744" s="148"/>
      <c r="C744" s="149"/>
      <c r="D744" s="150"/>
      <c r="E744" s="151"/>
      <c r="F744" s="150"/>
      <c r="G744" s="152"/>
      <c r="H744" s="150"/>
      <c r="I744" s="150"/>
      <c r="J744" s="152"/>
      <c r="K744" s="151"/>
      <c r="L744" s="151"/>
      <c r="M744" s="151"/>
      <c r="N744" s="151"/>
      <c r="O744" s="152"/>
      <c r="P744" s="152"/>
      <c r="Q744" s="153"/>
      <c r="R744" s="153"/>
      <c r="S744" s="154"/>
      <c r="U744" s="155" t="str">
        <f t="shared" si="30"/>
        <v/>
      </c>
      <c r="V744" s="155" t="str">
        <f t="shared" si="31"/>
        <v/>
      </c>
      <c r="W744" s="156" t="str">
        <f t="shared" si="32"/>
        <v/>
      </c>
      <c r="X744" s="155"/>
      <c r="Y744" s="155"/>
      <c r="Z744" s="155"/>
      <c r="AA744" s="155"/>
      <c r="AB744" s="156"/>
      <c r="AC744" s="155"/>
      <c r="AD744" s="155"/>
      <c r="AE744" s="155"/>
      <c r="AF744" s="155"/>
      <c r="AG744" s="156"/>
      <c r="AH744" s="155"/>
      <c r="AI744" s="155"/>
    </row>
    <row r="745" spans="1:35" x14ac:dyDescent="0.2">
      <c r="A745" s="147"/>
      <c r="B745" s="148"/>
      <c r="C745" s="149"/>
      <c r="D745" s="150"/>
      <c r="E745" s="151"/>
      <c r="F745" s="150"/>
      <c r="G745" s="152"/>
      <c r="H745" s="150"/>
      <c r="I745" s="150"/>
      <c r="J745" s="152"/>
      <c r="K745" s="151"/>
      <c r="L745" s="151"/>
      <c r="M745" s="151"/>
      <c r="N745" s="151"/>
      <c r="O745" s="152"/>
      <c r="P745" s="152"/>
      <c r="Q745" s="153"/>
      <c r="R745" s="153"/>
      <c r="S745" s="154"/>
      <c r="U745" s="155" t="str">
        <f t="shared" si="30"/>
        <v/>
      </c>
      <c r="V745" s="155" t="str">
        <f t="shared" si="31"/>
        <v/>
      </c>
      <c r="W745" s="156" t="str">
        <f t="shared" si="32"/>
        <v/>
      </c>
      <c r="X745" s="155"/>
      <c r="Y745" s="155"/>
      <c r="Z745" s="155"/>
      <c r="AA745" s="155"/>
      <c r="AB745" s="156"/>
      <c r="AC745" s="155"/>
      <c r="AD745" s="155"/>
      <c r="AE745" s="155"/>
      <c r="AF745" s="155"/>
      <c r="AG745" s="156"/>
      <c r="AH745" s="155"/>
      <c r="AI745" s="155"/>
    </row>
    <row r="746" spans="1:35" x14ac:dyDescent="0.2">
      <c r="A746" s="147"/>
      <c r="B746" s="148"/>
      <c r="C746" s="149"/>
      <c r="D746" s="150"/>
      <c r="E746" s="151"/>
      <c r="F746" s="150"/>
      <c r="G746" s="152"/>
      <c r="H746" s="150"/>
      <c r="I746" s="150"/>
      <c r="J746" s="152"/>
      <c r="K746" s="151"/>
      <c r="L746" s="151"/>
      <c r="M746" s="151"/>
      <c r="N746" s="151"/>
      <c r="O746" s="152"/>
      <c r="P746" s="152"/>
      <c r="Q746" s="153"/>
      <c r="R746" s="153"/>
      <c r="S746" s="154"/>
      <c r="U746" s="155" t="str">
        <f t="shared" si="30"/>
        <v/>
      </c>
      <c r="V746" s="155" t="str">
        <f t="shared" si="31"/>
        <v/>
      </c>
      <c r="W746" s="156" t="str">
        <f t="shared" si="32"/>
        <v/>
      </c>
      <c r="X746" s="155"/>
      <c r="Y746" s="155"/>
      <c r="Z746" s="155"/>
      <c r="AA746" s="155"/>
      <c r="AB746" s="156"/>
      <c r="AC746" s="155"/>
      <c r="AD746" s="155"/>
      <c r="AE746" s="155"/>
      <c r="AF746" s="155"/>
      <c r="AG746" s="156"/>
      <c r="AH746" s="155"/>
      <c r="AI746" s="155"/>
    </row>
    <row r="747" spans="1:35" x14ac:dyDescent="0.2">
      <c r="A747" s="147"/>
      <c r="B747" s="148"/>
      <c r="C747" s="149"/>
      <c r="D747" s="150"/>
      <c r="E747" s="151"/>
      <c r="F747" s="150"/>
      <c r="G747" s="152"/>
      <c r="H747" s="150"/>
      <c r="I747" s="150"/>
      <c r="J747" s="152"/>
      <c r="K747" s="151"/>
      <c r="L747" s="151"/>
      <c r="M747" s="151"/>
      <c r="N747" s="151"/>
      <c r="O747" s="152"/>
      <c r="P747" s="152"/>
      <c r="Q747" s="153"/>
      <c r="R747" s="153"/>
      <c r="S747" s="154"/>
      <c r="U747" s="155" t="str">
        <f t="shared" si="30"/>
        <v/>
      </c>
      <c r="V747" s="155" t="str">
        <f t="shared" si="31"/>
        <v/>
      </c>
      <c r="W747" s="156" t="str">
        <f t="shared" si="32"/>
        <v/>
      </c>
      <c r="X747" s="155"/>
      <c r="Y747" s="155"/>
      <c r="Z747" s="155"/>
      <c r="AA747" s="155"/>
      <c r="AB747" s="156"/>
      <c r="AC747" s="155"/>
      <c r="AD747" s="155"/>
      <c r="AE747" s="155"/>
      <c r="AF747" s="155"/>
      <c r="AG747" s="156"/>
      <c r="AH747" s="155"/>
      <c r="AI747" s="155"/>
    </row>
    <row r="748" spans="1:35" x14ac:dyDescent="0.2">
      <c r="A748" s="147"/>
      <c r="B748" s="148"/>
      <c r="C748" s="149"/>
      <c r="D748" s="150"/>
      <c r="E748" s="151"/>
      <c r="F748" s="150"/>
      <c r="G748" s="152"/>
      <c r="H748" s="150"/>
      <c r="I748" s="150"/>
      <c r="J748" s="152"/>
      <c r="K748" s="151"/>
      <c r="L748" s="151"/>
      <c r="M748" s="151"/>
      <c r="N748" s="151"/>
      <c r="O748" s="152"/>
      <c r="P748" s="152"/>
      <c r="Q748" s="153"/>
      <c r="R748" s="153"/>
      <c r="S748" s="154"/>
      <c r="U748" s="155" t="str">
        <f t="shared" si="30"/>
        <v/>
      </c>
      <c r="V748" s="155" t="str">
        <f t="shared" si="31"/>
        <v/>
      </c>
      <c r="W748" s="156" t="str">
        <f t="shared" si="32"/>
        <v/>
      </c>
      <c r="X748" s="155"/>
      <c r="Y748" s="155"/>
      <c r="Z748" s="155"/>
      <c r="AA748" s="155"/>
      <c r="AB748" s="156"/>
      <c r="AC748" s="155"/>
      <c r="AD748" s="155"/>
      <c r="AE748" s="155"/>
      <c r="AF748" s="155"/>
      <c r="AG748" s="156"/>
      <c r="AH748" s="155"/>
      <c r="AI748" s="155"/>
    </row>
    <row r="749" spans="1:35" x14ac:dyDescent="0.2">
      <c r="A749" s="147"/>
      <c r="B749" s="148"/>
      <c r="C749" s="149"/>
      <c r="D749" s="150"/>
      <c r="E749" s="151"/>
      <c r="F749" s="150"/>
      <c r="G749" s="152"/>
      <c r="H749" s="150"/>
      <c r="I749" s="150"/>
      <c r="J749" s="152"/>
      <c r="K749" s="151"/>
      <c r="L749" s="151"/>
      <c r="M749" s="151"/>
      <c r="N749" s="151"/>
      <c r="O749" s="152"/>
      <c r="P749" s="152"/>
      <c r="Q749" s="153"/>
      <c r="R749" s="153"/>
      <c r="S749" s="154"/>
      <c r="U749" s="155" t="str">
        <f t="shared" si="30"/>
        <v/>
      </c>
      <c r="V749" s="155" t="str">
        <f t="shared" si="31"/>
        <v/>
      </c>
      <c r="W749" s="156" t="str">
        <f t="shared" si="32"/>
        <v/>
      </c>
      <c r="X749" s="155"/>
      <c r="Y749" s="155"/>
      <c r="Z749" s="155"/>
      <c r="AA749" s="155"/>
      <c r="AB749" s="156"/>
      <c r="AC749" s="155"/>
      <c r="AD749" s="155"/>
      <c r="AE749" s="155"/>
      <c r="AF749" s="155"/>
      <c r="AG749" s="156"/>
      <c r="AH749" s="155"/>
      <c r="AI749" s="155"/>
    </row>
    <row r="750" spans="1:35" x14ac:dyDescent="0.2">
      <c r="A750" s="147"/>
      <c r="B750" s="148"/>
      <c r="C750" s="149"/>
      <c r="D750" s="150"/>
      <c r="E750" s="151"/>
      <c r="F750" s="150"/>
      <c r="G750" s="152"/>
      <c r="H750" s="150"/>
      <c r="I750" s="150"/>
      <c r="J750" s="152"/>
      <c r="K750" s="151"/>
      <c r="L750" s="151"/>
      <c r="M750" s="151"/>
      <c r="N750" s="151"/>
      <c r="O750" s="152"/>
      <c r="P750" s="152"/>
      <c r="Q750" s="153"/>
      <c r="R750" s="153"/>
      <c r="S750" s="154"/>
      <c r="U750" s="155" t="str">
        <f t="shared" si="30"/>
        <v/>
      </c>
      <c r="V750" s="155" t="str">
        <f t="shared" si="31"/>
        <v/>
      </c>
      <c r="W750" s="156" t="str">
        <f t="shared" si="32"/>
        <v/>
      </c>
      <c r="X750" s="155"/>
      <c r="Y750" s="155"/>
      <c r="Z750" s="155"/>
      <c r="AA750" s="155"/>
      <c r="AB750" s="156"/>
      <c r="AC750" s="155"/>
      <c r="AD750" s="155"/>
      <c r="AE750" s="155"/>
      <c r="AF750" s="155"/>
      <c r="AG750" s="156"/>
      <c r="AH750" s="155"/>
      <c r="AI750" s="155"/>
    </row>
    <row r="751" spans="1:35" x14ac:dyDescent="0.2">
      <c r="A751" s="147"/>
      <c r="B751" s="148"/>
      <c r="C751" s="149"/>
      <c r="D751" s="150"/>
      <c r="E751" s="151"/>
      <c r="F751" s="150"/>
      <c r="G751" s="152"/>
      <c r="H751" s="150"/>
      <c r="I751" s="150"/>
      <c r="J751" s="152"/>
      <c r="K751" s="151"/>
      <c r="L751" s="151"/>
      <c r="M751" s="151"/>
      <c r="N751" s="151"/>
      <c r="O751" s="152"/>
      <c r="P751" s="152"/>
      <c r="Q751" s="153"/>
      <c r="R751" s="153"/>
      <c r="S751" s="154"/>
      <c r="U751" s="155" t="str">
        <f t="shared" si="30"/>
        <v/>
      </c>
      <c r="V751" s="155" t="str">
        <f t="shared" si="31"/>
        <v/>
      </c>
      <c r="W751" s="156" t="str">
        <f t="shared" si="32"/>
        <v/>
      </c>
      <c r="X751" s="155"/>
      <c r="Y751" s="155"/>
      <c r="Z751" s="155"/>
      <c r="AA751" s="155"/>
      <c r="AB751" s="156"/>
      <c r="AC751" s="155"/>
      <c r="AD751" s="155"/>
      <c r="AE751" s="155"/>
      <c r="AF751" s="155"/>
      <c r="AG751" s="156"/>
      <c r="AH751" s="155"/>
      <c r="AI751" s="155"/>
    </row>
    <row r="752" spans="1:35" x14ac:dyDescent="0.2">
      <c r="A752" s="147"/>
      <c r="B752" s="148"/>
      <c r="C752" s="149"/>
      <c r="D752" s="150"/>
      <c r="E752" s="151"/>
      <c r="F752" s="150"/>
      <c r="G752" s="152"/>
      <c r="H752" s="150"/>
      <c r="I752" s="150"/>
      <c r="J752" s="152"/>
      <c r="K752" s="151"/>
      <c r="L752" s="151"/>
      <c r="M752" s="151"/>
      <c r="N752" s="151"/>
      <c r="O752" s="152"/>
      <c r="P752" s="152"/>
      <c r="Q752" s="153"/>
      <c r="R752" s="153"/>
      <c r="S752" s="154"/>
      <c r="U752" s="155" t="str">
        <f t="shared" si="30"/>
        <v/>
      </c>
      <c r="V752" s="155" t="str">
        <f t="shared" si="31"/>
        <v/>
      </c>
      <c r="W752" s="156" t="str">
        <f t="shared" si="32"/>
        <v/>
      </c>
      <c r="X752" s="155"/>
      <c r="Y752" s="155"/>
      <c r="Z752" s="155"/>
      <c r="AA752" s="155"/>
      <c r="AB752" s="156"/>
      <c r="AC752" s="155"/>
      <c r="AD752" s="155"/>
      <c r="AE752" s="155"/>
      <c r="AF752" s="155"/>
      <c r="AG752" s="156"/>
      <c r="AH752" s="155"/>
      <c r="AI752" s="155"/>
    </row>
    <row r="753" spans="1:35" x14ac:dyDescent="0.2">
      <c r="A753" s="147"/>
      <c r="B753" s="148"/>
      <c r="C753" s="149"/>
      <c r="D753" s="150"/>
      <c r="E753" s="151"/>
      <c r="F753" s="150"/>
      <c r="G753" s="152"/>
      <c r="H753" s="150"/>
      <c r="I753" s="150"/>
      <c r="J753" s="152"/>
      <c r="K753" s="151"/>
      <c r="L753" s="151"/>
      <c r="M753" s="151"/>
      <c r="N753" s="151"/>
      <c r="O753" s="152"/>
      <c r="P753" s="152"/>
      <c r="Q753" s="153"/>
      <c r="R753" s="153"/>
      <c r="S753" s="154"/>
      <c r="U753" s="155" t="str">
        <f t="shared" si="30"/>
        <v/>
      </c>
      <c r="V753" s="155" t="str">
        <f t="shared" si="31"/>
        <v/>
      </c>
      <c r="W753" s="156" t="str">
        <f t="shared" si="32"/>
        <v/>
      </c>
      <c r="X753" s="155"/>
      <c r="Y753" s="155"/>
      <c r="Z753" s="155"/>
      <c r="AA753" s="155"/>
      <c r="AB753" s="156"/>
      <c r="AC753" s="155"/>
      <c r="AD753" s="155"/>
      <c r="AE753" s="155"/>
      <c r="AF753" s="155"/>
      <c r="AG753" s="156"/>
      <c r="AH753" s="155"/>
      <c r="AI753" s="155"/>
    </row>
    <row r="754" spans="1:35" x14ac:dyDescent="0.2">
      <c r="A754" s="147"/>
      <c r="B754" s="148"/>
      <c r="C754" s="149"/>
      <c r="D754" s="150"/>
      <c r="E754" s="151"/>
      <c r="F754" s="150"/>
      <c r="G754" s="152"/>
      <c r="H754" s="150"/>
      <c r="I754" s="150"/>
      <c r="J754" s="152"/>
      <c r="K754" s="151"/>
      <c r="L754" s="151"/>
      <c r="M754" s="151"/>
      <c r="N754" s="151"/>
      <c r="O754" s="152"/>
      <c r="P754" s="152"/>
      <c r="Q754" s="153"/>
      <c r="R754" s="153"/>
      <c r="S754" s="154"/>
      <c r="U754" s="155" t="str">
        <f t="shared" si="30"/>
        <v/>
      </c>
      <c r="V754" s="155" t="str">
        <f t="shared" si="31"/>
        <v/>
      </c>
      <c r="W754" s="156" t="str">
        <f t="shared" si="32"/>
        <v/>
      </c>
      <c r="X754" s="155"/>
      <c r="Y754" s="155"/>
      <c r="Z754" s="155"/>
      <c r="AA754" s="155"/>
      <c r="AB754" s="156"/>
      <c r="AC754" s="155"/>
      <c r="AD754" s="155"/>
      <c r="AE754" s="155"/>
      <c r="AF754" s="155"/>
      <c r="AG754" s="156"/>
      <c r="AH754" s="155"/>
      <c r="AI754" s="155"/>
    </row>
    <row r="755" spans="1:35" x14ac:dyDescent="0.2">
      <c r="A755" s="147"/>
      <c r="B755" s="148"/>
      <c r="C755" s="149"/>
      <c r="D755" s="150"/>
      <c r="E755" s="151"/>
      <c r="F755" s="150"/>
      <c r="G755" s="152"/>
      <c r="H755" s="150"/>
      <c r="I755" s="150"/>
      <c r="J755" s="152"/>
      <c r="K755" s="151"/>
      <c r="L755" s="151"/>
      <c r="M755" s="151"/>
      <c r="N755" s="151"/>
      <c r="O755" s="152"/>
      <c r="P755" s="152"/>
      <c r="Q755" s="153"/>
      <c r="R755" s="153"/>
      <c r="S755" s="154"/>
      <c r="U755" s="155" t="str">
        <f t="shared" si="30"/>
        <v/>
      </c>
      <c r="V755" s="155" t="str">
        <f t="shared" si="31"/>
        <v/>
      </c>
      <c r="W755" s="156" t="str">
        <f t="shared" si="32"/>
        <v/>
      </c>
      <c r="X755" s="155"/>
      <c r="Y755" s="155"/>
      <c r="Z755" s="155"/>
      <c r="AA755" s="155"/>
      <c r="AB755" s="156"/>
      <c r="AC755" s="155"/>
      <c r="AD755" s="155"/>
      <c r="AE755" s="155"/>
      <c r="AF755" s="155"/>
      <c r="AG755" s="156"/>
      <c r="AH755" s="155"/>
      <c r="AI755" s="155"/>
    </row>
    <row r="756" spans="1:35" x14ac:dyDescent="0.2">
      <c r="A756" s="147"/>
      <c r="B756" s="148"/>
      <c r="C756" s="149"/>
      <c r="D756" s="150"/>
      <c r="E756" s="151"/>
      <c r="F756" s="150"/>
      <c r="G756" s="152"/>
      <c r="H756" s="150"/>
      <c r="I756" s="150"/>
      <c r="J756" s="152"/>
      <c r="K756" s="151"/>
      <c r="L756" s="151"/>
      <c r="M756" s="151"/>
      <c r="N756" s="151"/>
      <c r="O756" s="152"/>
      <c r="P756" s="152"/>
      <c r="Q756" s="153"/>
      <c r="R756" s="153"/>
      <c r="S756" s="154"/>
      <c r="U756" s="155" t="str">
        <f t="shared" si="30"/>
        <v/>
      </c>
      <c r="V756" s="155" t="str">
        <f t="shared" si="31"/>
        <v/>
      </c>
      <c r="W756" s="156" t="str">
        <f t="shared" si="32"/>
        <v/>
      </c>
      <c r="X756" s="155"/>
      <c r="Y756" s="155"/>
      <c r="Z756" s="155"/>
      <c r="AA756" s="155"/>
      <c r="AB756" s="156"/>
      <c r="AC756" s="155"/>
      <c r="AD756" s="155"/>
      <c r="AE756" s="155"/>
      <c r="AF756" s="155"/>
      <c r="AG756" s="156"/>
      <c r="AH756" s="155"/>
      <c r="AI756" s="155"/>
    </row>
    <row r="757" spans="1:35" x14ac:dyDescent="0.2">
      <c r="A757" s="147"/>
      <c r="B757" s="148"/>
      <c r="C757" s="149"/>
      <c r="D757" s="150"/>
      <c r="E757" s="151"/>
      <c r="F757" s="150"/>
      <c r="G757" s="152"/>
      <c r="H757" s="150"/>
      <c r="I757" s="150"/>
      <c r="J757" s="152"/>
      <c r="K757" s="151"/>
      <c r="L757" s="151"/>
      <c r="M757" s="151"/>
      <c r="N757" s="151"/>
      <c r="O757" s="152"/>
      <c r="P757" s="152"/>
      <c r="Q757" s="153"/>
      <c r="R757" s="153"/>
      <c r="S757" s="154"/>
      <c r="U757" s="155" t="str">
        <f t="shared" si="30"/>
        <v/>
      </c>
      <c r="V757" s="155" t="str">
        <f t="shared" si="31"/>
        <v/>
      </c>
      <c r="W757" s="156" t="str">
        <f t="shared" si="32"/>
        <v/>
      </c>
      <c r="X757" s="155"/>
      <c r="Y757" s="155"/>
      <c r="Z757" s="155"/>
      <c r="AA757" s="155"/>
      <c r="AB757" s="156"/>
      <c r="AC757" s="155"/>
      <c r="AD757" s="155"/>
      <c r="AE757" s="155"/>
      <c r="AF757" s="155"/>
      <c r="AG757" s="156"/>
      <c r="AH757" s="155"/>
      <c r="AI757" s="155"/>
    </row>
    <row r="758" spans="1:35" x14ac:dyDescent="0.2">
      <c r="A758" s="147"/>
      <c r="B758" s="148"/>
      <c r="C758" s="149"/>
      <c r="D758" s="150"/>
      <c r="E758" s="151"/>
      <c r="F758" s="150"/>
      <c r="G758" s="152"/>
      <c r="H758" s="150"/>
      <c r="I758" s="150"/>
      <c r="J758" s="152"/>
      <c r="K758" s="151"/>
      <c r="L758" s="151"/>
      <c r="M758" s="151"/>
      <c r="N758" s="151"/>
      <c r="O758" s="152"/>
      <c r="P758" s="152"/>
      <c r="Q758" s="153"/>
      <c r="R758" s="153"/>
      <c r="S758" s="154"/>
      <c r="U758" s="155" t="str">
        <f t="shared" si="30"/>
        <v/>
      </c>
      <c r="V758" s="155" t="str">
        <f t="shared" si="31"/>
        <v/>
      </c>
      <c r="W758" s="156" t="str">
        <f t="shared" si="32"/>
        <v/>
      </c>
      <c r="X758" s="155"/>
      <c r="Y758" s="155"/>
      <c r="Z758" s="155"/>
      <c r="AA758" s="155"/>
      <c r="AB758" s="156"/>
      <c r="AC758" s="155"/>
      <c r="AD758" s="155"/>
      <c r="AE758" s="155"/>
      <c r="AF758" s="155"/>
      <c r="AG758" s="156"/>
      <c r="AH758" s="155"/>
      <c r="AI758" s="155"/>
    </row>
    <row r="759" spans="1:35" x14ac:dyDescent="0.2">
      <c r="A759" s="147"/>
      <c r="B759" s="148"/>
      <c r="C759" s="149"/>
      <c r="D759" s="150"/>
      <c r="E759" s="151"/>
      <c r="F759" s="150"/>
      <c r="G759" s="152"/>
      <c r="H759" s="150"/>
      <c r="I759" s="150"/>
      <c r="J759" s="152"/>
      <c r="K759" s="151"/>
      <c r="L759" s="151"/>
      <c r="M759" s="151"/>
      <c r="N759" s="151"/>
      <c r="O759" s="152"/>
      <c r="P759" s="152"/>
      <c r="Q759" s="153"/>
      <c r="R759" s="153"/>
      <c r="S759" s="154"/>
      <c r="U759" s="155" t="str">
        <f t="shared" si="30"/>
        <v/>
      </c>
      <c r="V759" s="155" t="str">
        <f t="shared" si="31"/>
        <v/>
      </c>
      <c r="W759" s="156" t="str">
        <f t="shared" si="32"/>
        <v/>
      </c>
      <c r="X759" s="155"/>
      <c r="Y759" s="155"/>
      <c r="Z759" s="155"/>
      <c r="AA759" s="155"/>
      <c r="AB759" s="156"/>
      <c r="AC759" s="155"/>
      <c r="AD759" s="155"/>
      <c r="AE759" s="155"/>
      <c r="AF759" s="155"/>
      <c r="AG759" s="156"/>
      <c r="AH759" s="155"/>
      <c r="AI759" s="155"/>
    </row>
    <row r="760" spans="1:35" x14ac:dyDescent="0.2">
      <c r="A760" s="147"/>
      <c r="B760" s="148"/>
      <c r="C760" s="149"/>
      <c r="D760" s="150"/>
      <c r="E760" s="151"/>
      <c r="F760" s="150"/>
      <c r="G760" s="152"/>
      <c r="H760" s="150"/>
      <c r="I760" s="150"/>
      <c r="J760" s="152"/>
      <c r="K760" s="151"/>
      <c r="L760" s="151"/>
      <c r="M760" s="151"/>
      <c r="N760" s="151"/>
      <c r="O760" s="152"/>
      <c r="P760" s="152"/>
      <c r="Q760" s="153"/>
      <c r="R760" s="153"/>
      <c r="S760" s="154"/>
      <c r="U760" s="155" t="str">
        <f t="shared" ref="U760:U823" si="33">IF(K760, K760,"")</f>
        <v/>
      </c>
      <c r="V760" s="155" t="str">
        <f t="shared" ref="V760:V823" si="34">IF(M760, M760,"")</f>
        <v/>
      </c>
      <c r="W760" s="156" t="str">
        <f t="shared" ref="W760:W823" si="35">IF(O760, O760,"")</f>
        <v/>
      </c>
      <c r="X760" s="155"/>
      <c r="Y760" s="155"/>
      <c r="Z760" s="155"/>
      <c r="AA760" s="155"/>
      <c r="AB760" s="156"/>
      <c r="AC760" s="155"/>
      <c r="AD760" s="155"/>
      <c r="AE760" s="155"/>
      <c r="AF760" s="155"/>
      <c r="AG760" s="156"/>
      <c r="AH760" s="155"/>
      <c r="AI760" s="155"/>
    </row>
    <row r="761" spans="1:35" x14ac:dyDescent="0.2">
      <c r="A761" s="147"/>
      <c r="B761" s="148"/>
      <c r="C761" s="149"/>
      <c r="D761" s="150"/>
      <c r="E761" s="151"/>
      <c r="F761" s="150"/>
      <c r="G761" s="152"/>
      <c r="H761" s="150"/>
      <c r="I761" s="150"/>
      <c r="J761" s="152"/>
      <c r="K761" s="151"/>
      <c r="L761" s="151"/>
      <c r="M761" s="151"/>
      <c r="N761" s="151"/>
      <c r="O761" s="152"/>
      <c r="P761" s="152"/>
      <c r="Q761" s="153"/>
      <c r="R761" s="153"/>
      <c r="S761" s="154"/>
      <c r="U761" s="155" t="str">
        <f t="shared" si="33"/>
        <v/>
      </c>
      <c r="V761" s="155" t="str">
        <f t="shared" si="34"/>
        <v/>
      </c>
      <c r="W761" s="156" t="str">
        <f t="shared" si="35"/>
        <v/>
      </c>
      <c r="X761" s="155"/>
      <c r="Y761" s="155"/>
      <c r="Z761" s="155"/>
      <c r="AA761" s="155"/>
      <c r="AB761" s="156"/>
      <c r="AC761" s="155"/>
      <c r="AD761" s="155"/>
      <c r="AE761" s="155"/>
      <c r="AF761" s="155"/>
      <c r="AG761" s="156"/>
      <c r="AH761" s="155"/>
      <c r="AI761" s="155"/>
    </row>
    <row r="762" spans="1:35" x14ac:dyDescent="0.2">
      <c r="A762" s="147"/>
      <c r="B762" s="148"/>
      <c r="C762" s="149"/>
      <c r="D762" s="150"/>
      <c r="E762" s="151"/>
      <c r="F762" s="150"/>
      <c r="G762" s="152"/>
      <c r="H762" s="150"/>
      <c r="I762" s="150"/>
      <c r="J762" s="152"/>
      <c r="K762" s="151"/>
      <c r="L762" s="151"/>
      <c r="M762" s="151"/>
      <c r="N762" s="151"/>
      <c r="O762" s="152"/>
      <c r="P762" s="152"/>
      <c r="Q762" s="153"/>
      <c r="R762" s="153"/>
      <c r="S762" s="154"/>
      <c r="U762" s="155" t="str">
        <f t="shared" si="33"/>
        <v/>
      </c>
      <c r="V762" s="155" t="str">
        <f t="shared" si="34"/>
        <v/>
      </c>
      <c r="W762" s="156" t="str">
        <f t="shared" si="35"/>
        <v/>
      </c>
      <c r="X762" s="155"/>
      <c r="Y762" s="155"/>
      <c r="Z762" s="155"/>
      <c r="AA762" s="155"/>
      <c r="AB762" s="156"/>
      <c r="AC762" s="155"/>
      <c r="AD762" s="155"/>
      <c r="AE762" s="155"/>
      <c r="AF762" s="155"/>
      <c r="AG762" s="156"/>
      <c r="AH762" s="155"/>
      <c r="AI762" s="155"/>
    </row>
    <row r="763" spans="1:35" x14ac:dyDescent="0.2">
      <c r="A763" s="147"/>
      <c r="B763" s="148"/>
      <c r="C763" s="149"/>
      <c r="D763" s="150"/>
      <c r="E763" s="151"/>
      <c r="F763" s="150"/>
      <c r="G763" s="152"/>
      <c r="H763" s="150"/>
      <c r="I763" s="150"/>
      <c r="J763" s="152"/>
      <c r="K763" s="151"/>
      <c r="L763" s="151"/>
      <c r="M763" s="151"/>
      <c r="N763" s="151"/>
      <c r="O763" s="152"/>
      <c r="P763" s="152"/>
      <c r="Q763" s="153"/>
      <c r="R763" s="153"/>
      <c r="S763" s="154"/>
      <c r="U763" s="155" t="str">
        <f t="shared" si="33"/>
        <v/>
      </c>
      <c r="V763" s="155" t="str">
        <f t="shared" si="34"/>
        <v/>
      </c>
      <c r="W763" s="156" t="str">
        <f t="shared" si="35"/>
        <v/>
      </c>
      <c r="X763" s="155"/>
      <c r="Y763" s="155"/>
      <c r="Z763" s="155"/>
      <c r="AA763" s="155"/>
      <c r="AB763" s="156"/>
      <c r="AC763" s="155"/>
      <c r="AD763" s="155"/>
      <c r="AE763" s="155"/>
      <c r="AF763" s="155"/>
      <c r="AG763" s="156"/>
      <c r="AH763" s="155"/>
      <c r="AI763" s="155"/>
    </row>
    <row r="764" spans="1:35" x14ac:dyDescent="0.2">
      <c r="A764" s="147"/>
      <c r="B764" s="148"/>
      <c r="C764" s="149"/>
      <c r="D764" s="150"/>
      <c r="E764" s="151"/>
      <c r="F764" s="150"/>
      <c r="G764" s="152"/>
      <c r="H764" s="150"/>
      <c r="I764" s="150"/>
      <c r="J764" s="152"/>
      <c r="K764" s="151"/>
      <c r="L764" s="151"/>
      <c r="M764" s="151"/>
      <c r="N764" s="151"/>
      <c r="O764" s="152"/>
      <c r="P764" s="152"/>
      <c r="Q764" s="153"/>
      <c r="R764" s="153"/>
      <c r="S764" s="154"/>
      <c r="U764" s="155" t="str">
        <f t="shared" si="33"/>
        <v/>
      </c>
      <c r="V764" s="155" t="str">
        <f t="shared" si="34"/>
        <v/>
      </c>
      <c r="W764" s="156" t="str">
        <f t="shared" si="35"/>
        <v/>
      </c>
      <c r="X764" s="155"/>
      <c r="Y764" s="155"/>
      <c r="Z764" s="155"/>
      <c r="AA764" s="155"/>
      <c r="AB764" s="156"/>
      <c r="AC764" s="155"/>
      <c r="AD764" s="155"/>
      <c r="AE764" s="155"/>
      <c r="AF764" s="155"/>
      <c r="AG764" s="156"/>
      <c r="AH764" s="155"/>
      <c r="AI764" s="155"/>
    </row>
    <row r="765" spans="1:35" x14ac:dyDescent="0.2">
      <c r="A765" s="147"/>
      <c r="B765" s="148"/>
      <c r="C765" s="149"/>
      <c r="D765" s="150"/>
      <c r="E765" s="151"/>
      <c r="F765" s="150"/>
      <c r="G765" s="152"/>
      <c r="H765" s="150"/>
      <c r="I765" s="150"/>
      <c r="J765" s="152"/>
      <c r="K765" s="151"/>
      <c r="L765" s="151"/>
      <c r="M765" s="151"/>
      <c r="N765" s="151"/>
      <c r="O765" s="152"/>
      <c r="P765" s="152"/>
      <c r="Q765" s="153"/>
      <c r="R765" s="153"/>
      <c r="S765" s="154"/>
      <c r="U765" s="155" t="str">
        <f t="shared" si="33"/>
        <v/>
      </c>
      <c r="V765" s="155" t="str">
        <f t="shared" si="34"/>
        <v/>
      </c>
      <c r="W765" s="156" t="str">
        <f t="shared" si="35"/>
        <v/>
      </c>
      <c r="X765" s="155"/>
      <c r="Y765" s="155"/>
      <c r="Z765" s="155"/>
      <c r="AA765" s="155"/>
      <c r="AB765" s="156"/>
      <c r="AC765" s="155"/>
      <c r="AD765" s="155"/>
      <c r="AE765" s="155"/>
      <c r="AF765" s="155"/>
      <c r="AG765" s="156"/>
      <c r="AH765" s="155"/>
      <c r="AI765" s="155"/>
    </row>
    <row r="766" spans="1:35" x14ac:dyDescent="0.2">
      <c r="A766" s="147"/>
      <c r="B766" s="148"/>
      <c r="C766" s="149"/>
      <c r="D766" s="150"/>
      <c r="E766" s="151"/>
      <c r="F766" s="150"/>
      <c r="G766" s="152"/>
      <c r="H766" s="150"/>
      <c r="I766" s="150"/>
      <c r="J766" s="152"/>
      <c r="K766" s="151"/>
      <c r="L766" s="151"/>
      <c r="M766" s="151"/>
      <c r="N766" s="151"/>
      <c r="O766" s="152"/>
      <c r="P766" s="152"/>
      <c r="Q766" s="153"/>
      <c r="R766" s="153"/>
      <c r="S766" s="154"/>
      <c r="U766" s="155" t="str">
        <f t="shared" si="33"/>
        <v/>
      </c>
      <c r="V766" s="155" t="str">
        <f t="shared" si="34"/>
        <v/>
      </c>
      <c r="W766" s="156" t="str">
        <f t="shared" si="35"/>
        <v/>
      </c>
      <c r="X766" s="155"/>
      <c r="Y766" s="155"/>
      <c r="Z766" s="155"/>
      <c r="AA766" s="155"/>
      <c r="AB766" s="156"/>
      <c r="AC766" s="155"/>
      <c r="AD766" s="155"/>
      <c r="AE766" s="155"/>
      <c r="AF766" s="155"/>
      <c r="AG766" s="156"/>
      <c r="AH766" s="155"/>
      <c r="AI766" s="155"/>
    </row>
    <row r="767" spans="1:35" x14ac:dyDescent="0.2">
      <c r="A767" s="147"/>
      <c r="B767" s="148"/>
      <c r="C767" s="149"/>
      <c r="D767" s="150"/>
      <c r="E767" s="151"/>
      <c r="F767" s="150"/>
      <c r="G767" s="152"/>
      <c r="H767" s="150"/>
      <c r="I767" s="150"/>
      <c r="J767" s="152"/>
      <c r="K767" s="151"/>
      <c r="L767" s="151"/>
      <c r="M767" s="151"/>
      <c r="N767" s="151"/>
      <c r="O767" s="152"/>
      <c r="P767" s="152"/>
      <c r="Q767" s="153"/>
      <c r="R767" s="153"/>
      <c r="S767" s="154"/>
      <c r="U767" s="155" t="str">
        <f t="shared" si="33"/>
        <v/>
      </c>
      <c r="V767" s="155" t="str">
        <f t="shared" si="34"/>
        <v/>
      </c>
      <c r="W767" s="156" t="str">
        <f t="shared" si="35"/>
        <v/>
      </c>
      <c r="X767" s="155"/>
      <c r="Y767" s="155"/>
      <c r="Z767" s="155"/>
      <c r="AA767" s="155"/>
      <c r="AB767" s="156"/>
      <c r="AC767" s="155"/>
      <c r="AD767" s="155"/>
      <c r="AE767" s="155"/>
      <c r="AF767" s="155"/>
      <c r="AG767" s="156"/>
      <c r="AH767" s="155"/>
      <c r="AI767" s="155"/>
    </row>
    <row r="768" spans="1:35" x14ac:dyDescent="0.2">
      <c r="A768" s="147"/>
      <c r="B768" s="148"/>
      <c r="C768" s="149"/>
      <c r="D768" s="150"/>
      <c r="E768" s="151"/>
      <c r="F768" s="150"/>
      <c r="G768" s="152"/>
      <c r="H768" s="150"/>
      <c r="I768" s="150"/>
      <c r="J768" s="152"/>
      <c r="K768" s="151"/>
      <c r="L768" s="151"/>
      <c r="M768" s="151"/>
      <c r="N768" s="151"/>
      <c r="O768" s="152"/>
      <c r="P768" s="152"/>
      <c r="Q768" s="153"/>
      <c r="R768" s="153"/>
      <c r="S768" s="154"/>
      <c r="U768" s="155" t="str">
        <f t="shared" si="33"/>
        <v/>
      </c>
      <c r="V768" s="155" t="str">
        <f t="shared" si="34"/>
        <v/>
      </c>
      <c r="W768" s="156" t="str">
        <f t="shared" si="35"/>
        <v/>
      </c>
      <c r="X768" s="155"/>
      <c r="Y768" s="155"/>
      <c r="Z768" s="155"/>
      <c r="AA768" s="155"/>
      <c r="AB768" s="156"/>
      <c r="AC768" s="155"/>
      <c r="AD768" s="155"/>
      <c r="AE768" s="155"/>
      <c r="AF768" s="155"/>
      <c r="AG768" s="156"/>
      <c r="AH768" s="155"/>
      <c r="AI768" s="155"/>
    </row>
    <row r="769" spans="1:35" x14ac:dyDescent="0.2">
      <c r="A769" s="147"/>
      <c r="B769" s="148"/>
      <c r="C769" s="149"/>
      <c r="D769" s="150"/>
      <c r="E769" s="151"/>
      <c r="F769" s="150"/>
      <c r="G769" s="152"/>
      <c r="H769" s="150"/>
      <c r="I769" s="150"/>
      <c r="J769" s="152"/>
      <c r="K769" s="151"/>
      <c r="L769" s="151"/>
      <c r="M769" s="151"/>
      <c r="N769" s="151"/>
      <c r="O769" s="152"/>
      <c r="P769" s="152"/>
      <c r="Q769" s="153"/>
      <c r="R769" s="153"/>
      <c r="S769" s="154"/>
      <c r="U769" s="155" t="str">
        <f t="shared" si="33"/>
        <v/>
      </c>
      <c r="V769" s="155" t="str">
        <f t="shared" si="34"/>
        <v/>
      </c>
      <c r="W769" s="156" t="str">
        <f t="shared" si="35"/>
        <v/>
      </c>
      <c r="X769" s="155"/>
      <c r="Y769" s="155"/>
      <c r="Z769" s="155"/>
      <c r="AA769" s="155"/>
      <c r="AB769" s="156"/>
      <c r="AC769" s="155"/>
      <c r="AD769" s="155"/>
      <c r="AE769" s="155"/>
      <c r="AF769" s="155"/>
      <c r="AG769" s="156"/>
      <c r="AH769" s="155"/>
      <c r="AI769" s="155"/>
    </row>
    <row r="770" spans="1:35" x14ac:dyDescent="0.2">
      <c r="A770" s="147"/>
      <c r="B770" s="148"/>
      <c r="C770" s="149"/>
      <c r="D770" s="150"/>
      <c r="E770" s="151"/>
      <c r="F770" s="150"/>
      <c r="G770" s="152"/>
      <c r="H770" s="150"/>
      <c r="I770" s="150"/>
      <c r="J770" s="152"/>
      <c r="K770" s="151"/>
      <c r="L770" s="151"/>
      <c r="M770" s="151"/>
      <c r="N770" s="151"/>
      <c r="O770" s="152"/>
      <c r="P770" s="152"/>
      <c r="Q770" s="153"/>
      <c r="R770" s="153"/>
      <c r="S770" s="154"/>
      <c r="U770" s="155" t="str">
        <f t="shared" si="33"/>
        <v/>
      </c>
      <c r="V770" s="155" t="str">
        <f t="shared" si="34"/>
        <v/>
      </c>
      <c r="W770" s="156" t="str">
        <f t="shared" si="35"/>
        <v/>
      </c>
      <c r="X770" s="155"/>
      <c r="Y770" s="155"/>
      <c r="Z770" s="155"/>
      <c r="AA770" s="155"/>
      <c r="AB770" s="156"/>
      <c r="AC770" s="155"/>
      <c r="AD770" s="155"/>
      <c r="AE770" s="155"/>
      <c r="AF770" s="155"/>
      <c r="AG770" s="156"/>
      <c r="AH770" s="155"/>
      <c r="AI770" s="155"/>
    </row>
    <row r="771" spans="1:35" x14ac:dyDescent="0.2">
      <c r="A771" s="147"/>
      <c r="B771" s="148"/>
      <c r="C771" s="149"/>
      <c r="D771" s="150"/>
      <c r="E771" s="151"/>
      <c r="F771" s="150"/>
      <c r="G771" s="152"/>
      <c r="H771" s="150"/>
      <c r="I771" s="150"/>
      <c r="J771" s="152"/>
      <c r="K771" s="151"/>
      <c r="L771" s="151"/>
      <c r="M771" s="151"/>
      <c r="N771" s="151"/>
      <c r="O771" s="152"/>
      <c r="P771" s="152"/>
      <c r="Q771" s="153"/>
      <c r="R771" s="153"/>
      <c r="S771" s="154"/>
      <c r="U771" s="155" t="str">
        <f t="shared" si="33"/>
        <v/>
      </c>
      <c r="V771" s="155" t="str">
        <f t="shared" si="34"/>
        <v/>
      </c>
      <c r="W771" s="156" t="str">
        <f t="shared" si="35"/>
        <v/>
      </c>
      <c r="X771" s="155"/>
      <c r="Y771" s="155"/>
      <c r="Z771" s="155"/>
      <c r="AA771" s="155"/>
      <c r="AB771" s="156"/>
      <c r="AC771" s="155"/>
      <c r="AD771" s="155"/>
      <c r="AE771" s="155"/>
      <c r="AF771" s="155"/>
      <c r="AG771" s="156"/>
      <c r="AH771" s="155"/>
      <c r="AI771" s="155"/>
    </row>
    <row r="772" spans="1:35" x14ac:dyDescent="0.2">
      <c r="A772" s="147"/>
      <c r="B772" s="148"/>
      <c r="C772" s="149"/>
      <c r="D772" s="150"/>
      <c r="E772" s="151"/>
      <c r="F772" s="150"/>
      <c r="G772" s="152"/>
      <c r="H772" s="150"/>
      <c r="I772" s="150"/>
      <c r="J772" s="152"/>
      <c r="K772" s="151"/>
      <c r="L772" s="151"/>
      <c r="M772" s="151"/>
      <c r="N772" s="151"/>
      <c r="O772" s="152"/>
      <c r="P772" s="152"/>
      <c r="Q772" s="153"/>
      <c r="R772" s="153"/>
      <c r="S772" s="154"/>
      <c r="U772" s="155" t="str">
        <f t="shared" si="33"/>
        <v/>
      </c>
      <c r="V772" s="155" t="str">
        <f t="shared" si="34"/>
        <v/>
      </c>
      <c r="W772" s="156" t="str">
        <f t="shared" si="35"/>
        <v/>
      </c>
      <c r="X772" s="155"/>
      <c r="Y772" s="155"/>
      <c r="Z772" s="155"/>
      <c r="AA772" s="155"/>
      <c r="AB772" s="156"/>
      <c r="AC772" s="155"/>
      <c r="AD772" s="155"/>
      <c r="AE772" s="155"/>
      <c r="AF772" s="155"/>
      <c r="AG772" s="156"/>
      <c r="AH772" s="155"/>
      <c r="AI772" s="155"/>
    </row>
    <row r="773" spans="1:35" x14ac:dyDescent="0.2">
      <c r="A773" s="147"/>
      <c r="B773" s="148"/>
      <c r="C773" s="149"/>
      <c r="D773" s="150"/>
      <c r="E773" s="151"/>
      <c r="F773" s="150"/>
      <c r="G773" s="152"/>
      <c r="H773" s="150"/>
      <c r="I773" s="150"/>
      <c r="J773" s="152"/>
      <c r="K773" s="151"/>
      <c r="L773" s="151"/>
      <c r="M773" s="151"/>
      <c r="N773" s="151"/>
      <c r="O773" s="152"/>
      <c r="P773" s="152"/>
      <c r="Q773" s="153"/>
      <c r="R773" s="153"/>
      <c r="S773" s="154"/>
      <c r="U773" s="155" t="str">
        <f t="shared" si="33"/>
        <v/>
      </c>
      <c r="V773" s="155" t="str">
        <f t="shared" si="34"/>
        <v/>
      </c>
      <c r="W773" s="156" t="str">
        <f t="shared" si="35"/>
        <v/>
      </c>
      <c r="X773" s="155"/>
      <c r="Y773" s="155"/>
      <c r="Z773" s="155"/>
      <c r="AA773" s="155"/>
      <c r="AB773" s="156"/>
      <c r="AC773" s="155"/>
      <c r="AD773" s="155"/>
      <c r="AE773" s="155"/>
      <c r="AF773" s="155"/>
      <c r="AG773" s="156"/>
      <c r="AH773" s="155"/>
      <c r="AI773" s="155"/>
    </row>
    <row r="774" spans="1:35" x14ac:dyDescent="0.2">
      <c r="A774" s="147"/>
      <c r="B774" s="148"/>
      <c r="C774" s="149"/>
      <c r="D774" s="150"/>
      <c r="E774" s="151"/>
      <c r="F774" s="150"/>
      <c r="G774" s="152"/>
      <c r="H774" s="150"/>
      <c r="I774" s="150"/>
      <c r="J774" s="152"/>
      <c r="K774" s="151"/>
      <c r="L774" s="151"/>
      <c r="M774" s="151"/>
      <c r="N774" s="151"/>
      <c r="O774" s="152"/>
      <c r="P774" s="152"/>
      <c r="Q774" s="153"/>
      <c r="R774" s="153"/>
      <c r="S774" s="154"/>
      <c r="U774" s="155" t="str">
        <f t="shared" si="33"/>
        <v/>
      </c>
      <c r="V774" s="155" t="str">
        <f t="shared" si="34"/>
        <v/>
      </c>
      <c r="W774" s="156" t="str">
        <f t="shared" si="35"/>
        <v/>
      </c>
      <c r="X774" s="155"/>
      <c r="Y774" s="155"/>
      <c r="Z774" s="155"/>
      <c r="AA774" s="155"/>
      <c r="AB774" s="156"/>
      <c r="AC774" s="155"/>
      <c r="AD774" s="155"/>
      <c r="AE774" s="155"/>
      <c r="AF774" s="155"/>
      <c r="AG774" s="156"/>
      <c r="AH774" s="155"/>
      <c r="AI774" s="155"/>
    </row>
    <row r="775" spans="1:35" x14ac:dyDescent="0.2">
      <c r="A775" s="147"/>
      <c r="B775" s="148"/>
      <c r="C775" s="149"/>
      <c r="D775" s="150"/>
      <c r="E775" s="151"/>
      <c r="F775" s="150"/>
      <c r="G775" s="152"/>
      <c r="H775" s="150"/>
      <c r="I775" s="150"/>
      <c r="J775" s="152"/>
      <c r="K775" s="151"/>
      <c r="L775" s="151"/>
      <c r="M775" s="151"/>
      <c r="N775" s="151"/>
      <c r="O775" s="152"/>
      <c r="P775" s="152"/>
      <c r="Q775" s="153"/>
      <c r="R775" s="153"/>
      <c r="S775" s="154"/>
      <c r="U775" s="155" t="str">
        <f t="shared" si="33"/>
        <v/>
      </c>
      <c r="V775" s="155" t="str">
        <f t="shared" si="34"/>
        <v/>
      </c>
      <c r="W775" s="156" t="str">
        <f t="shared" si="35"/>
        <v/>
      </c>
      <c r="X775" s="155"/>
      <c r="Y775" s="155"/>
      <c r="Z775" s="155"/>
      <c r="AA775" s="155"/>
      <c r="AB775" s="156"/>
      <c r="AC775" s="155"/>
      <c r="AD775" s="155"/>
      <c r="AE775" s="155"/>
      <c r="AF775" s="155"/>
      <c r="AG775" s="156"/>
      <c r="AH775" s="155"/>
      <c r="AI775" s="155"/>
    </row>
    <row r="776" spans="1:35" x14ac:dyDescent="0.2">
      <c r="A776" s="147"/>
      <c r="B776" s="148"/>
      <c r="C776" s="149"/>
      <c r="D776" s="150"/>
      <c r="E776" s="151"/>
      <c r="F776" s="150"/>
      <c r="G776" s="152"/>
      <c r="H776" s="150"/>
      <c r="I776" s="150"/>
      <c r="J776" s="152"/>
      <c r="K776" s="151"/>
      <c r="L776" s="151"/>
      <c r="M776" s="151"/>
      <c r="N776" s="151"/>
      <c r="O776" s="152"/>
      <c r="P776" s="152"/>
      <c r="Q776" s="153"/>
      <c r="R776" s="153"/>
      <c r="S776" s="154"/>
      <c r="U776" s="155" t="str">
        <f t="shared" si="33"/>
        <v/>
      </c>
      <c r="V776" s="155" t="str">
        <f t="shared" si="34"/>
        <v/>
      </c>
      <c r="W776" s="156" t="str">
        <f t="shared" si="35"/>
        <v/>
      </c>
      <c r="X776" s="155"/>
      <c r="Y776" s="155"/>
      <c r="Z776" s="155"/>
      <c r="AA776" s="155"/>
      <c r="AB776" s="156"/>
      <c r="AC776" s="155"/>
      <c r="AD776" s="155"/>
      <c r="AE776" s="155"/>
      <c r="AF776" s="155"/>
      <c r="AG776" s="156"/>
      <c r="AH776" s="155"/>
      <c r="AI776" s="155"/>
    </row>
    <row r="777" spans="1:35" x14ac:dyDescent="0.2">
      <c r="A777" s="147"/>
      <c r="B777" s="148"/>
      <c r="C777" s="149"/>
      <c r="D777" s="150"/>
      <c r="E777" s="151"/>
      <c r="F777" s="150"/>
      <c r="G777" s="152"/>
      <c r="H777" s="150"/>
      <c r="I777" s="150"/>
      <c r="J777" s="152"/>
      <c r="K777" s="151"/>
      <c r="L777" s="151"/>
      <c r="M777" s="151"/>
      <c r="N777" s="151"/>
      <c r="O777" s="152"/>
      <c r="P777" s="152"/>
      <c r="Q777" s="153"/>
      <c r="R777" s="153"/>
      <c r="S777" s="154"/>
      <c r="U777" s="155" t="str">
        <f t="shared" si="33"/>
        <v/>
      </c>
      <c r="V777" s="155" t="str">
        <f t="shared" si="34"/>
        <v/>
      </c>
      <c r="W777" s="156" t="str">
        <f t="shared" si="35"/>
        <v/>
      </c>
      <c r="X777" s="155"/>
      <c r="Y777" s="155"/>
      <c r="Z777" s="155"/>
      <c r="AA777" s="155"/>
      <c r="AB777" s="156"/>
      <c r="AC777" s="155"/>
      <c r="AD777" s="155"/>
      <c r="AE777" s="155"/>
      <c r="AF777" s="155"/>
      <c r="AG777" s="156"/>
      <c r="AH777" s="155"/>
      <c r="AI777" s="155"/>
    </row>
    <row r="778" spans="1:35" x14ac:dyDescent="0.2">
      <c r="A778" s="147"/>
      <c r="B778" s="148"/>
      <c r="C778" s="149"/>
      <c r="D778" s="150"/>
      <c r="E778" s="151"/>
      <c r="F778" s="150"/>
      <c r="G778" s="152"/>
      <c r="H778" s="150"/>
      <c r="I778" s="150"/>
      <c r="J778" s="152"/>
      <c r="K778" s="151"/>
      <c r="L778" s="151"/>
      <c r="M778" s="151"/>
      <c r="N778" s="151"/>
      <c r="O778" s="152"/>
      <c r="P778" s="152"/>
      <c r="Q778" s="153"/>
      <c r="R778" s="153"/>
      <c r="S778" s="154"/>
      <c r="U778" s="155" t="str">
        <f t="shared" si="33"/>
        <v/>
      </c>
      <c r="V778" s="155" t="str">
        <f t="shared" si="34"/>
        <v/>
      </c>
      <c r="W778" s="156" t="str">
        <f t="shared" si="35"/>
        <v/>
      </c>
      <c r="X778" s="155"/>
      <c r="Y778" s="155"/>
      <c r="Z778" s="155"/>
      <c r="AA778" s="155"/>
      <c r="AB778" s="156"/>
      <c r="AC778" s="155"/>
      <c r="AD778" s="155"/>
      <c r="AE778" s="155"/>
      <c r="AF778" s="155"/>
      <c r="AG778" s="156"/>
      <c r="AH778" s="155"/>
      <c r="AI778" s="155"/>
    </row>
    <row r="779" spans="1:35" x14ac:dyDescent="0.2">
      <c r="A779" s="147"/>
      <c r="B779" s="148"/>
      <c r="C779" s="149"/>
      <c r="D779" s="150"/>
      <c r="E779" s="151"/>
      <c r="F779" s="150"/>
      <c r="G779" s="152"/>
      <c r="H779" s="150"/>
      <c r="I779" s="150"/>
      <c r="J779" s="152"/>
      <c r="K779" s="151"/>
      <c r="L779" s="151"/>
      <c r="M779" s="151"/>
      <c r="N779" s="151"/>
      <c r="O779" s="152"/>
      <c r="P779" s="152"/>
      <c r="Q779" s="153"/>
      <c r="R779" s="153"/>
      <c r="S779" s="154"/>
      <c r="U779" s="155" t="str">
        <f t="shared" si="33"/>
        <v/>
      </c>
      <c r="V779" s="155" t="str">
        <f t="shared" si="34"/>
        <v/>
      </c>
      <c r="W779" s="156" t="str">
        <f t="shared" si="35"/>
        <v/>
      </c>
      <c r="X779" s="155"/>
      <c r="Y779" s="155"/>
      <c r="Z779" s="155"/>
      <c r="AA779" s="155"/>
      <c r="AB779" s="156"/>
      <c r="AC779" s="155"/>
      <c r="AD779" s="155"/>
      <c r="AE779" s="155"/>
      <c r="AF779" s="155"/>
      <c r="AG779" s="156"/>
      <c r="AH779" s="155"/>
      <c r="AI779" s="155"/>
    </row>
    <row r="780" spans="1:35" x14ac:dyDescent="0.2">
      <c r="A780" s="147"/>
      <c r="B780" s="148"/>
      <c r="C780" s="149"/>
      <c r="D780" s="150"/>
      <c r="E780" s="151"/>
      <c r="F780" s="150"/>
      <c r="G780" s="152"/>
      <c r="H780" s="150"/>
      <c r="I780" s="150"/>
      <c r="J780" s="152"/>
      <c r="K780" s="151"/>
      <c r="L780" s="151"/>
      <c r="M780" s="151"/>
      <c r="N780" s="151"/>
      <c r="O780" s="152"/>
      <c r="P780" s="152"/>
      <c r="Q780" s="153"/>
      <c r="R780" s="153"/>
      <c r="S780" s="154"/>
      <c r="U780" s="155" t="str">
        <f t="shared" si="33"/>
        <v/>
      </c>
      <c r="V780" s="155" t="str">
        <f t="shared" si="34"/>
        <v/>
      </c>
      <c r="W780" s="156" t="str">
        <f t="shared" si="35"/>
        <v/>
      </c>
      <c r="X780" s="155"/>
      <c r="Y780" s="155"/>
      <c r="Z780" s="155"/>
      <c r="AA780" s="155"/>
      <c r="AB780" s="156"/>
      <c r="AC780" s="155"/>
      <c r="AD780" s="155"/>
      <c r="AE780" s="155"/>
      <c r="AF780" s="155"/>
      <c r="AG780" s="156"/>
      <c r="AH780" s="155"/>
      <c r="AI780" s="155"/>
    </row>
    <row r="781" spans="1:35" x14ac:dyDescent="0.2">
      <c r="A781" s="147"/>
      <c r="B781" s="148"/>
      <c r="C781" s="149"/>
      <c r="D781" s="150"/>
      <c r="E781" s="151"/>
      <c r="F781" s="150"/>
      <c r="G781" s="152"/>
      <c r="H781" s="150"/>
      <c r="I781" s="150"/>
      <c r="J781" s="152"/>
      <c r="K781" s="151"/>
      <c r="L781" s="151"/>
      <c r="M781" s="151"/>
      <c r="N781" s="151"/>
      <c r="O781" s="152"/>
      <c r="P781" s="152"/>
      <c r="Q781" s="153"/>
      <c r="R781" s="153"/>
      <c r="S781" s="154"/>
      <c r="U781" s="155" t="str">
        <f t="shared" si="33"/>
        <v/>
      </c>
      <c r="V781" s="155" t="str">
        <f t="shared" si="34"/>
        <v/>
      </c>
      <c r="W781" s="156" t="str">
        <f t="shared" si="35"/>
        <v/>
      </c>
      <c r="X781" s="155"/>
      <c r="Y781" s="155"/>
      <c r="Z781" s="155"/>
      <c r="AA781" s="155"/>
      <c r="AB781" s="156"/>
      <c r="AC781" s="155"/>
      <c r="AD781" s="155"/>
      <c r="AE781" s="155"/>
      <c r="AF781" s="155"/>
      <c r="AG781" s="156"/>
      <c r="AH781" s="155"/>
      <c r="AI781" s="155"/>
    </row>
    <row r="782" spans="1:35" x14ac:dyDescent="0.2">
      <c r="A782" s="147"/>
      <c r="B782" s="148"/>
      <c r="C782" s="149"/>
      <c r="D782" s="150"/>
      <c r="E782" s="151"/>
      <c r="F782" s="150"/>
      <c r="G782" s="152"/>
      <c r="H782" s="150"/>
      <c r="I782" s="150"/>
      <c r="J782" s="152"/>
      <c r="K782" s="151"/>
      <c r="L782" s="151"/>
      <c r="M782" s="151"/>
      <c r="N782" s="151"/>
      <c r="O782" s="152"/>
      <c r="P782" s="152"/>
      <c r="Q782" s="153"/>
      <c r="R782" s="153"/>
      <c r="S782" s="154"/>
      <c r="U782" s="155" t="str">
        <f t="shared" si="33"/>
        <v/>
      </c>
      <c r="V782" s="155" t="str">
        <f t="shared" si="34"/>
        <v/>
      </c>
      <c r="W782" s="156" t="str">
        <f t="shared" si="35"/>
        <v/>
      </c>
      <c r="X782" s="155"/>
      <c r="Y782" s="155"/>
      <c r="Z782" s="155"/>
      <c r="AA782" s="155"/>
      <c r="AB782" s="156"/>
      <c r="AC782" s="155"/>
      <c r="AD782" s="155"/>
      <c r="AE782" s="155"/>
      <c r="AF782" s="155"/>
      <c r="AG782" s="156"/>
      <c r="AH782" s="155"/>
      <c r="AI782" s="155"/>
    </row>
    <row r="783" spans="1:35" x14ac:dyDescent="0.2">
      <c r="A783" s="147"/>
      <c r="B783" s="148"/>
      <c r="C783" s="149"/>
      <c r="D783" s="150"/>
      <c r="E783" s="151"/>
      <c r="F783" s="150"/>
      <c r="G783" s="152"/>
      <c r="H783" s="150"/>
      <c r="I783" s="150"/>
      <c r="J783" s="152"/>
      <c r="K783" s="151"/>
      <c r="L783" s="151"/>
      <c r="M783" s="151"/>
      <c r="N783" s="151"/>
      <c r="O783" s="152"/>
      <c r="P783" s="152"/>
      <c r="Q783" s="153"/>
      <c r="R783" s="153"/>
      <c r="S783" s="154"/>
      <c r="U783" s="155" t="str">
        <f t="shared" si="33"/>
        <v/>
      </c>
      <c r="V783" s="155" t="str">
        <f t="shared" si="34"/>
        <v/>
      </c>
      <c r="W783" s="156" t="str">
        <f t="shared" si="35"/>
        <v/>
      </c>
      <c r="X783" s="155"/>
      <c r="Y783" s="155"/>
      <c r="Z783" s="155"/>
      <c r="AA783" s="155"/>
      <c r="AB783" s="156"/>
      <c r="AC783" s="155"/>
      <c r="AD783" s="155"/>
      <c r="AE783" s="155"/>
      <c r="AF783" s="155"/>
      <c r="AG783" s="156"/>
      <c r="AH783" s="155"/>
      <c r="AI783" s="155"/>
    </row>
    <row r="784" spans="1:35" x14ac:dyDescent="0.2">
      <c r="A784" s="147"/>
      <c r="B784" s="148"/>
      <c r="C784" s="149"/>
      <c r="D784" s="150"/>
      <c r="E784" s="151"/>
      <c r="F784" s="150"/>
      <c r="G784" s="152"/>
      <c r="H784" s="150"/>
      <c r="I784" s="150"/>
      <c r="J784" s="152"/>
      <c r="K784" s="151"/>
      <c r="L784" s="151"/>
      <c r="M784" s="151"/>
      <c r="N784" s="151"/>
      <c r="O784" s="152"/>
      <c r="P784" s="152"/>
      <c r="Q784" s="153"/>
      <c r="R784" s="153"/>
      <c r="S784" s="154"/>
      <c r="U784" s="155" t="str">
        <f t="shared" si="33"/>
        <v/>
      </c>
      <c r="V784" s="155" t="str">
        <f t="shared" si="34"/>
        <v/>
      </c>
      <c r="W784" s="156" t="str">
        <f t="shared" si="35"/>
        <v/>
      </c>
      <c r="X784" s="155"/>
      <c r="Y784" s="155"/>
      <c r="Z784" s="155"/>
      <c r="AA784" s="155"/>
      <c r="AB784" s="156"/>
      <c r="AC784" s="155"/>
      <c r="AD784" s="155"/>
      <c r="AE784" s="155"/>
      <c r="AF784" s="155"/>
      <c r="AG784" s="156"/>
      <c r="AH784" s="155"/>
      <c r="AI784" s="155"/>
    </row>
    <row r="785" spans="1:35" x14ac:dyDescent="0.2">
      <c r="A785" s="147"/>
      <c r="B785" s="148"/>
      <c r="C785" s="149"/>
      <c r="D785" s="150"/>
      <c r="E785" s="151"/>
      <c r="F785" s="150"/>
      <c r="G785" s="152"/>
      <c r="H785" s="150"/>
      <c r="I785" s="150"/>
      <c r="J785" s="152"/>
      <c r="K785" s="151"/>
      <c r="L785" s="151"/>
      <c r="M785" s="151"/>
      <c r="N785" s="151"/>
      <c r="O785" s="152"/>
      <c r="P785" s="152"/>
      <c r="Q785" s="153"/>
      <c r="R785" s="153"/>
      <c r="S785" s="154"/>
      <c r="U785" s="155" t="str">
        <f t="shared" si="33"/>
        <v/>
      </c>
      <c r="V785" s="155" t="str">
        <f t="shared" si="34"/>
        <v/>
      </c>
      <c r="W785" s="156" t="str">
        <f t="shared" si="35"/>
        <v/>
      </c>
      <c r="X785" s="155"/>
      <c r="Y785" s="155"/>
      <c r="Z785" s="155"/>
      <c r="AA785" s="155"/>
      <c r="AB785" s="156"/>
      <c r="AC785" s="155"/>
      <c r="AD785" s="155"/>
      <c r="AE785" s="155"/>
      <c r="AF785" s="155"/>
      <c r="AG785" s="156"/>
      <c r="AH785" s="155"/>
      <c r="AI785" s="155"/>
    </row>
    <row r="786" spans="1:35" x14ac:dyDescent="0.2">
      <c r="A786" s="147"/>
      <c r="B786" s="148"/>
      <c r="C786" s="149"/>
      <c r="D786" s="150"/>
      <c r="E786" s="151"/>
      <c r="F786" s="150"/>
      <c r="G786" s="152"/>
      <c r="H786" s="150"/>
      <c r="I786" s="150"/>
      <c r="J786" s="152"/>
      <c r="K786" s="151"/>
      <c r="L786" s="151"/>
      <c r="M786" s="151"/>
      <c r="N786" s="151"/>
      <c r="O786" s="152"/>
      <c r="P786" s="152"/>
      <c r="Q786" s="153"/>
      <c r="R786" s="153"/>
      <c r="S786" s="154"/>
      <c r="U786" s="155" t="str">
        <f t="shared" si="33"/>
        <v/>
      </c>
      <c r="V786" s="155" t="str">
        <f t="shared" si="34"/>
        <v/>
      </c>
      <c r="W786" s="156" t="str">
        <f t="shared" si="35"/>
        <v/>
      </c>
      <c r="X786" s="155"/>
      <c r="Y786" s="155"/>
      <c r="Z786" s="155"/>
      <c r="AA786" s="155"/>
      <c r="AB786" s="156"/>
      <c r="AC786" s="155"/>
      <c r="AD786" s="155"/>
      <c r="AE786" s="155"/>
      <c r="AF786" s="155"/>
      <c r="AG786" s="156"/>
      <c r="AH786" s="155"/>
      <c r="AI786" s="155"/>
    </row>
    <row r="787" spans="1:35" x14ac:dyDescent="0.2">
      <c r="A787" s="147"/>
      <c r="B787" s="148"/>
      <c r="C787" s="149"/>
      <c r="D787" s="150"/>
      <c r="E787" s="151"/>
      <c r="F787" s="150"/>
      <c r="G787" s="152"/>
      <c r="H787" s="150"/>
      <c r="I787" s="150"/>
      <c r="J787" s="152"/>
      <c r="K787" s="151"/>
      <c r="L787" s="151"/>
      <c r="M787" s="151"/>
      <c r="N787" s="151"/>
      <c r="O787" s="152"/>
      <c r="P787" s="152"/>
      <c r="Q787" s="153"/>
      <c r="R787" s="153"/>
      <c r="S787" s="154"/>
      <c r="U787" s="155" t="str">
        <f t="shared" si="33"/>
        <v/>
      </c>
      <c r="V787" s="155" t="str">
        <f t="shared" si="34"/>
        <v/>
      </c>
      <c r="W787" s="156" t="str">
        <f t="shared" si="35"/>
        <v/>
      </c>
      <c r="X787" s="155"/>
      <c r="Y787" s="155"/>
      <c r="Z787" s="155"/>
      <c r="AA787" s="155"/>
      <c r="AB787" s="156"/>
      <c r="AC787" s="155"/>
      <c r="AD787" s="155"/>
      <c r="AE787" s="155"/>
      <c r="AF787" s="155"/>
      <c r="AG787" s="156"/>
      <c r="AH787" s="155"/>
      <c r="AI787" s="155"/>
    </row>
    <row r="788" spans="1:35" x14ac:dyDescent="0.2">
      <c r="A788" s="147"/>
      <c r="B788" s="148"/>
      <c r="C788" s="149"/>
      <c r="D788" s="150"/>
      <c r="E788" s="151"/>
      <c r="F788" s="150"/>
      <c r="G788" s="152"/>
      <c r="H788" s="150"/>
      <c r="I788" s="150"/>
      <c r="J788" s="152"/>
      <c r="K788" s="151"/>
      <c r="L788" s="151"/>
      <c r="M788" s="151"/>
      <c r="N788" s="151"/>
      <c r="O788" s="152"/>
      <c r="P788" s="152"/>
      <c r="Q788" s="153"/>
      <c r="R788" s="153"/>
      <c r="S788" s="154"/>
      <c r="U788" s="155" t="str">
        <f t="shared" si="33"/>
        <v/>
      </c>
      <c r="V788" s="155" t="str">
        <f t="shared" si="34"/>
        <v/>
      </c>
      <c r="W788" s="156" t="str">
        <f t="shared" si="35"/>
        <v/>
      </c>
      <c r="X788" s="155"/>
      <c r="Y788" s="155"/>
      <c r="Z788" s="155"/>
      <c r="AA788" s="155"/>
      <c r="AB788" s="156"/>
      <c r="AC788" s="155"/>
      <c r="AD788" s="155"/>
      <c r="AE788" s="155"/>
      <c r="AF788" s="155"/>
      <c r="AG788" s="156"/>
      <c r="AH788" s="155"/>
      <c r="AI788" s="155"/>
    </row>
    <row r="789" spans="1:35" x14ac:dyDescent="0.2">
      <c r="A789" s="147"/>
      <c r="B789" s="148"/>
      <c r="C789" s="149"/>
      <c r="D789" s="150"/>
      <c r="E789" s="151"/>
      <c r="F789" s="150"/>
      <c r="G789" s="152"/>
      <c r="H789" s="150"/>
      <c r="I789" s="150"/>
      <c r="J789" s="152"/>
      <c r="K789" s="151"/>
      <c r="L789" s="151"/>
      <c r="M789" s="151"/>
      <c r="N789" s="151"/>
      <c r="O789" s="152"/>
      <c r="P789" s="152"/>
      <c r="Q789" s="153"/>
      <c r="R789" s="153"/>
      <c r="S789" s="154"/>
      <c r="U789" s="155" t="str">
        <f t="shared" si="33"/>
        <v/>
      </c>
      <c r="V789" s="155" t="str">
        <f t="shared" si="34"/>
        <v/>
      </c>
      <c r="W789" s="156" t="str">
        <f t="shared" si="35"/>
        <v/>
      </c>
      <c r="X789" s="155"/>
      <c r="Y789" s="155"/>
      <c r="Z789" s="155"/>
      <c r="AA789" s="155"/>
      <c r="AB789" s="156"/>
      <c r="AC789" s="155"/>
      <c r="AD789" s="155"/>
      <c r="AE789" s="155"/>
      <c r="AF789" s="155"/>
      <c r="AG789" s="156"/>
      <c r="AH789" s="155"/>
      <c r="AI789" s="155"/>
    </row>
    <row r="790" spans="1:35" x14ac:dyDescent="0.2">
      <c r="A790" s="147"/>
      <c r="B790" s="148"/>
      <c r="C790" s="149"/>
      <c r="D790" s="150"/>
      <c r="E790" s="151"/>
      <c r="F790" s="150"/>
      <c r="G790" s="152"/>
      <c r="H790" s="150"/>
      <c r="I790" s="150"/>
      <c r="J790" s="152"/>
      <c r="K790" s="151"/>
      <c r="L790" s="151"/>
      <c r="M790" s="151"/>
      <c r="N790" s="151"/>
      <c r="O790" s="152"/>
      <c r="P790" s="152"/>
      <c r="Q790" s="153"/>
      <c r="R790" s="153"/>
      <c r="S790" s="154"/>
      <c r="U790" s="155" t="str">
        <f t="shared" si="33"/>
        <v/>
      </c>
      <c r="V790" s="155" t="str">
        <f t="shared" si="34"/>
        <v/>
      </c>
      <c r="W790" s="156" t="str">
        <f t="shared" si="35"/>
        <v/>
      </c>
      <c r="X790" s="155"/>
      <c r="Y790" s="155"/>
      <c r="Z790" s="155"/>
      <c r="AA790" s="155"/>
      <c r="AB790" s="156"/>
      <c r="AC790" s="155"/>
      <c r="AD790" s="155"/>
      <c r="AE790" s="155"/>
      <c r="AF790" s="155"/>
      <c r="AG790" s="156"/>
      <c r="AH790" s="155"/>
      <c r="AI790" s="155"/>
    </row>
    <row r="791" spans="1:35" x14ac:dyDescent="0.2">
      <c r="A791" s="147"/>
      <c r="B791" s="148"/>
      <c r="C791" s="149"/>
      <c r="D791" s="150"/>
      <c r="E791" s="151"/>
      <c r="F791" s="150"/>
      <c r="G791" s="152"/>
      <c r="H791" s="150"/>
      <c r="I791" s="150"/>
      <c r="J791" s="152"/>
      <c r="K791" s="151"/>
      <c r="L791" s="151"/>
      <c r="M791" s="151"/>
      <c r="N791" s="151"/>
      <c r="O791" s="152"/>
      <c r="P791" s="152"/>
      <c r="Q791" s="153"/>
      <c r="R791" s="153"/>
      <c r="S791" s="154"/>
      <c r="U791" s="155" t="str">
        <f t="shared" si="33"/>
        <v/>
      </c>
      <c r="V791" s="155" t="str">
        <f t="shared" si="34"/>
        <v/>
      </c>
      <c r="W791" s="156" t="str">
        <f t="shared" si="35"/>
        <v/>
      </c>
      <c r="X791" s="155"/>
      <c r="Y791" s="155"/>
      <c r="Z791" s="155"/>
      <c r="AA791" s="155"/>
      <c r="AB791" s="156"/>
      <c r="AC791" s="155"/>
      <c r="AD791" s="155"/>
      <c r="AE791" s="155"/>
      <c r="AF791" s="155"/>
      <c r="AG791" s="156"/>
      <c r="AH791" s="155"/>
      <c r="AI791" s="155"/>
    </row>
    <row r="792" spans="1:35" x14ac:dyDescent="0.2">
      <c r="A792" s="147"/>
      <c r="B792" s="148"/>
      <c r="C792" s="149"/>
      <c r="D792" s="150"/>
      <c r="E792" s="151"/>
      <c r="F792" s="150"/>
      <c r="G792" s="152"/>
      <c r="H792" s="150"/>
      <c r="I792" s="150"/>
      <c r="J792" s="152"/>
      <c r="K792" s="151"/>
      <c r="L792" s="151"/>
      <c r="M792" s="151"/>
      <c r="N792" s="151"/>
      <c r="O792" s="152"/>
      <c r="P792" s="152"/>
      <c r="Q792" s="153"/>
      <c r="R792" s="153"/>
      <c r="S792" s="154"/>
      <c r="U792" s="155" t="str">
        <f t="shared" si="33"/>
        <v/>
      </c>
      <c r="V792" s="155" t="str">
        <f t="shared" si="34"/>
        <v/>
      </c>
      <c r="W792" s="156" t="str">
        <f t="shared" si="35"/>
        <v/>
      </c>
      <c r="X792" s="155"/>
      <c r="Y792" s="155"/>
      <c r="Z792" s="155"/>
      <c r="AA792" s="155"/>
      <c r="AB792" s="156"/>
      <c r="AC792" s="155"/>
      <c r="AD792" s="155"/>
      <c r="AE792" s="155"/>
      <c r="AF792" s="155"/>
      <c r="AG792" s="156"/>
      <c r="AH792" s="155"/>
      <c r="AI792" s="155"/>
    </row>
    <row r="793" spans="1:35" x14ac:dyDescent="0.2">
      <c r="A793" s="147"/>
      <c r="B793" s="148"/>
      <c r="C793" s="149"/>
      <c r="D793" s="150"/>
      <c r="E793" s="151"/>
      <c r="F793" s="150"/>
      <c r="G793" s="152"/>
      <c r="H793" s="150"/>
      <c r="I793" s="150"/>
      <c r="J793" s="152"/>
      <c r="K793" s="151"/>
      <c r="L793" s="151"/>
      <c r="M793" s="151"/>
      <c r="N793" s="151"/>
      <c r="O793" s="152"/>
      <c r="P793" s="152"/>
      <c r="Q793" s="153"/>
      <c r="R793" s="153"/>
      <c r="S793" s="154"/>
      <c r="U793" s="155" t="str">
        <f t="shared" si="33"/>
        <v/>
      </c>
      <c r="V793" s="155" t="str">
        <f t="shared" si="34"/>
        <v/>
      </c>
      <c r="W793" s="156" t="str">
        <f t="shared" si="35"/>
        <v/>
      </c>
      <c r="X793" s="155"/>
      <c r="Y793" s="155"/>
      <c r="Z793" s="155"/>
      <c r="AA793" s="155"/>
      <c r="AB793" s="156"/>
      <c r="AC793" s="155"/>
      <c r="AD793" s="155"/>
      <c r="AE793" s="155"/>
      <c r="AF793" s="155"/>
      <c r="AG793" s="156"/>
      <c r="AH793" s="155"/>
      <c r="AI793" s="155"/>
    </row>
    <row r="794" spans="1:35" x14ac:dyDescent="0.2">
      <c r="A794" s="147"/>
      <c r="B794" s="148"/>
      <c r="C794" s="149"/>
      <c r="D794" s="150"/>
      <c r="E794" s="151"/>
      <c r="F794" s="150"/>
      <c r="G794" s="152"/>
      <c r="H794" s="150"/>
      <c r="I794" s="150"/>
      <c r="J794" s="152"/>
      <c r="K794" s="151"/>
      <c r="L794" s="151"/>
      <c r="M794" s="151"/>
      <c r="N794" s="151"/>
      <c r="O794" s="152"/>
      <c r="P794" s="152"/>
      <c r="Q794" s="153"/>
      <c r="R794" s="153"/>
      <c r="S794" s="154"/>
      <c r="U794" s="155" t="str">
        <f t="shared" si="33"/>
        <v/>
      </c>
      <c r="V794" s="155" t="str">
        <f t="shared" si="34"/>
        <v/>
      </c>
      <c r="W794" s="156" t="str">
        <f t="shared" si="35"/>
        <v/>
      </c>
      <c r="X794" s="155"/>
      <c r="Y794" s="155"/>
      <c r="Z794" s="155"/>
      <c r="AA794" s="155"/>
      <c r="AB794" s="156"/>
      <c r="AC794" s="155"/>
      <c r="AD794" s="155"/>
      <c r="AE794" s="155"/>
      <c r="AF794" s="155"/>
      <c r="AG794" s="156"/>
      <c r="AH794" s="155"/>
      <c r="AI794" s="155"/>
    </row>
    <row r="795" spans="1:35" x14ac:dyDescent="0.2">
      <c r="A795" s="147"/>
      <c r="B795" s="148"/>
      <c r="C795" s="149"/>
      <c r="D795" s="150"/>
      <c r="E795" s="151"/>
      <c r="F795" s="150"/>
      <c r="G795" s="152"/>
      <c r="H795" s="150"/>
      <c r="I795" s="150"/>
      <c r="J795" s="152"/>
      <c r="K795" s="151"/>
      <c r="L795" s="151"/>
      <c r="M795" s="151"/>
      <c r="N795" s="151"/>
      <c r="O795" s="152"/>
      <c r="P795" s="152"/>
      <c r="Q795" s="153"/>
      <c r="R795" s="153"/>
      <c r="S795" s="154"/>
      <c r="U795" s="155" t="str">
        <f t="shared" si="33"/>
        <v/>
      </c>
      <c r="V795" s="155" t="str">
        <f t="shared" si="34"/>
        <v/>
      </c>
      <c r="W795" s="156" t="str">
        <f t="shared" si="35"/>
        <v/>
      </c>
      <c r="X795" s="155"/>
      <c r="Y795" s="155"/>
      <c r="Z795" s="155"/>
      <c r="AA795" s="155"/>
      <c r="AB795" s="156"/>
      <c r="AC795" s="155"/>
      <c r="AD795" s="155"/>
      <c r="AE795" s="155"/>
      <c r="AF795" s="155"/>
      <c r="AG795" s="156"/>
      <c r="AH795" s="155"/>
      <c r="AI795" s="155"/>
    </row>
    <row r="796" spans="1:35" x14ac:dyDescent="0.2">
      <c r="A796" s="147"/>
      <c r="B796" s="148"/>
      <c r="C796" s="149"/>
      <c r="D796" s="150"/>
      <c r="E796" s="151"/>
      <c r="F796" s="150"/>
      <c r="G796" s="152"/>
      <c r="H796" s="150"/>
      <c r="I796" s="150"/>
      <c r="J796" s="152"/>
      <c r="K796" s="151"/>
      <c r="L796" s="151"/>
      <c r="M796" s="151"/>
      <c r="N796" s="151"/>
      <c r="O796" s="152"/>
      <c r="P796" s="152"/>
      <c r="Q796" s="153"/>
      <c r="R796" s="153"/>
      <c r="S796" s="154"/>
      <c r="U796" s="155" t="str">
        <f t="shared" si="33"/>
        <v/>
      </c>
      <c r="V796" s="155" t="str">
        <f t="shared" si="34"/>
        <v/>
      </c>
      <c r="W796" s="156" t="str">
        <f t="shared" si="35"/>
        <v/>
      </c>
      <c r="X796" s="155"/>
      <c r="Y796" s="155"/>
      <c r="Z796" s="155"/>
      <c r="AA796" s="155"/>
      <c r="AB796" s="156"/>
      <c r="AC796" s="155"/>
      <c r="AD796" s="155"/>
      <c r="AE796" s="155"/>
      <c r="AF796" s="155"/>
      <c r="AG796" s="156"/>
      <c r="AH796" s="155"/>
      <c r="AI796" s="155"/>
    </row>
    <row r="797" spans="1:35" x14ac:dyDescent="0.2">
      <c r="A797" s="147"/>
      <c r="B797" s="148"/>
      <c r="C797" s="149"/>
      <c r="D797" s="150"/>
      <c r="E797" s="151"/>
      <c r="F797" s="150"/>
      <c r="G797" s="152"/>
      <c r="H797" s="150"/>
      <c r="I797" s="150"/>
      <c r="J797" s="152"/>
      <c r="K797" s="151"/>
      <c r="L797" s="151"/>
      <c r="M797" s="151"/>
      <c r="N797" s="151"/>
      <c r="O797" s="152"/>
      <c r="P797" s="152"/>
      <c r="Q797" s="153"/>
      <c r="R797" s="153"/>
      <c r="S797" s="154"/>
      <c r="U797" s="155" t="str">
        <f t="shared" si="33"/>
        <v/>
      </c>
      <c r="V797" s="155" t="str">
        <f t="shared" si="34"/>
        <v/>
      </c>
      <c r="W797" s="156" t="str">
        <f t="shared" si="35"/>
        <v/>
      </c>
      <c r="X797" s="155"/>
      <c r="Y797" s="155"/>
      <c r="Z797" s="155"/>
      <c r="AA797" s="155"/>
      <c r="AB797" s="156"/>
      <c r="AC797" s="155"/>
      <c r="AD797" s="155"/>
      <c r="AE797" s="155"/>
      <c r="AF797" s="155"/>
      <c r="AG797" s="156"/>
      <c r="AH797" s="155"/>
      <c r="AI797" s="155"/>
    </row>
    <row r="798" spans="1:35" x14ac:dyDescent="0.2">
      <c r="A798" s="147"/>
      <c r="B798" s="148"/>
      <c r="C798" s="149"/>
      <c r="D798" s="150"/>
      <c r="E798" s="151"/>
      <c r="F798" s="150"/>
      <c r="G798" s="152"/>
      <c r="H798" s="150"/>
      <c r="I798" s="150"/>
      <c r="J798" s="152"/>
      <c r="K798" s="151"/>
      <c r="L798" s="151"/>
      <c r="M798" s="151"/>
      <c r="N798" s="151"/>
      <c r="O798" s="152"/>
      <c r="P798" s="152"/>
      <c r="Q798" s="153"/>
      <c r="R798" s="153"/>
      <c r="S798" s="154"/>
      <c r="U798" s="155" t="str">
        <f t="shared" si="33"/>
        <v/>
      </c>
      <c r="V798" s="155" t="str">
        <f t="shared" si="34"/>
        <v/>
      </c>
      <c r="W798" s="156" t="str">
        <f t="shared" si="35"/>
        <v/>
      </c>
      <c r="X798" s="155"/>
      <c r="Y798" s="155"/>
      <c r="Z798" s="155"/>
      <c r="AA798" s="155"/>
      <c r="AB798" s="156"/>
      <c r="AC798" s="155"/>
      <c r="AD798" s="155"/>
      <c r="AE798" s="155"/>
      <c r="AF798" s="155"/>
      <c r="AG798" s="156"/>
      <c r="AH798" s="155"/>
      <c r="AI798" s="155"/>
    </row>
    <row r="799" spans="1:35" x14ac:dyDescent="0.2">
      <c r="A799" s="147"/>
      <c r="B799" s="148"/>
      <c r="C799" s="149"/>
      <c r="D799" s="150"/>
      <c r="E799" s="151"/>
      <c r="F799" s="150"/>
      <c r="G799" s="152"/>
      <c r="H799" s="150"/>
      <c r="I799" s="150"/>
      <c r="J799" s="152"/>
      <c r="K799" s="151"/>
      <c r="L799" s="151"/>
      <c r="M799" s="151"/>
      <c r="N799" s="151"/>
      <c r="O799" s="152"/>
      <c r="P799" s="152"/>
      <c r="Q799" s="153"/>
      <c r="R799" s="153"/>
      <c r="S799" s="154"/>
      <c r="U799" s="155" t="str">
        <f t="shared" si="33"/>
        <v/>
      </c>
      <c r="V799" s="155" t="str">
        <f t="shared" si="34"/>
        <v/>
      </c>
      <c r="W799" s="156" t="str">
        <f t="shared" si="35"/>
        <v/>
      </c>
      <c r="X799" s="155"/>
      <c r="Y799" s="155"/>
      <c r="Z799" s="155"/>
      <c r="AA799" s="155"/>
      <c r="AB799" s="156"/>
      <c r="AC799" s="155"/>
      <c r="AD799" s="155"/>
      <c r="AE799" s="155"/>
      <c r="AF799" s="155"/>
      <c r="AG799" s="156"/>
      <c r="AH799" s="155"/>
      <c r="AI799" s="155"/>
    </row>
    <row r="800" spans="1:35" x14ac:dyDescent="0.2">
      <c r="A800" s="147"/>
      <c r="B800" s="148"/>
      <c r="C800" s="149"/>
      <c r="D800" s="150"/>
      <c r="E800" s="151"/>
      <c r="F800" s="150"/>
      <c r="G800" s="152"/>
      <c r="H800" s="150"/>
      <c r="I800" s="150"/>
      <c r="J800" s="152"/>
      <c r="K800" s="151"/>
      <c r="L800" s="151"/>
      <c r="M800" s="151"/>
      <c r="N800" s="151"/>
      <c r="O800" s="152"/>
      <c r="P800" s="152"/>
      <c r="Q800" s="153"/>
      <c r="R800" s="153"/>
      <c r="S800" s="154"/>
      <c r="U800" s="155" t="str">
        <f t="shared" si="33"/>
        <v/>
      </c>
      <c r="V800" s="155" t="str">
        <f t="shared" si="34"/>
        <v/>
      </c>
      <c r="W800" s="156" t="str">
        <f t="shared" si="35"/>
        <v/>
      </c>
      <c r="X800" s="155"/>
      <c r="Y800" s="155"/>
      <c r="Z800" s="155"/>
      <c r="AA800" s="155"/>
      <c r="AB800" s="156"/>
      <c r="AC800" s="155"/>
      <c r="AD800" s="155"/>
      <c r="AE800" s="155"/>
      <c r="AF800" s="155"/>
      <c r="AG800" s="156"/>
      <c r="AH800" s="155"/>
      <c r="AI800" s="155"/>
    </row>
    <row r="801" spans="1:35" x14ac:dyDescent="0.2">
      <c r="A801" s="147"/>
      <c r="B801" s="148"/>
      <c r="C801" s="149"/>
      <c r="D801" s="150"/>
      <c r="E801" s="151"/>
      <c r="F801" s="150"/>
      <c r="G801" s="152"/>
      <c r="H801" s="150"/>
      <c r="I801" s="150"/>
      <c r="J801" s="152"/>
      <c r="K801" s="151"/>
      <c r="L801" s="151"/>
      <c r="M801" s="151"/>
      <c r="N801" s="151"/>
      <c r="O801" s="152"/>
      <c r="P801" s="152"/>
      <c r="Q801" s="153"/>
      <c r="R801" s="153"/>
      <c r="S801" s="154"/>
      <c r="U801" s="155" t="str">
        <f t="shared" si="33"/>
        <v/>
      </c>
      <c r="V801" s="155" t="str">
        <f t="shared" si="34"/>
        <v/>
      </c>
      <c r="W801" s="156" t="str">
        <f t="shared" si="35"/>
        <v/>
      </c>
      <c r="X801" s="155"/>
      <c r="Y801" s="155"/>
      <c r="Z801" s="155"/>
      <c r="AA801" s="155"/>
      <c r="AB801" s="156"/>
      <c r="AC801" s="155"/>
      <c r="AD801" s="155"/>
      <c r="AE801" s="155"/>
      <c r="AF801" s="155"/>
      <c r="AG801" s="156"/>
      <c r="AH801" s="155"/>
      <c r="AI801" s="155"/>
    </row>
    <row r="802" spans="1:35" x14ac:dyDescent="0.2">
      <c r="A802" s="147"/>
      <c r="B802" s="148"/>
      <c r="C802" s="149"/>
      <c r="D802" s="150"/>
      <c r="E802" s="151"/>
      <c r="F802" s="150"/>
      <c r="G802" s="152"/>
      <c r="H802" s="150"/>
      <c r="I802" s="150"/>
      <c r="J802" s="152"/>
      <c r="K802" s="151"/>
      <c r="L802" s="151"/>
      <c r="M802" s="151"/>
      <c r="N802" s="151"/>
      <c r="O802" s="152"/>
      <c r="P802" s="152"/>
      <c r="Q802" s="153"/>
      <c r="R802" s="153"/>
      <c r="S802" s="154"/>
      <c r="U802" s="155" t="str">
        <f t="shared" si="33"/>
        <v/>
      </c>
      <c r="V802" s="155" t="str">
        <f t="shared" si="34"/>
        <v/>
      </c>
      <c r="W802" s="156" t="str">
        <f t="shared" si="35"/>
        <v/>
      </c>
      <c r="X802" s="155"/>
      <c r="Y802" s="155"/>
      <c r="Z802" s="155"/>
      <c r="AA802" s="155"/>
      <c r="AB802" s="156"/>
      <c r="AC802" s="155"/>
      <c r="AD802" s="155"/>
      <c r="AE802" s="155"/>
      <c r="AF802" s="155"/>
      <c r="AG802" s="156"/>
      <c r="AH802" s="155"/>
      <c r="AI802" s="155"/>
    </row>
    <row r="803" spans="1:35" x14ac:dyDescent="0.2">
      <c r="A803" s="147"/>
      <c r="B803" s="148"/>
      <c r="C803" s="149"/>
      <c r="D803" s="150"/>
      <c r="E803" s="151"/>
      <c r="F803" s="150"/>
      <c r="G803" s="152"/>
      <c r="H803" s="150"/>
      <c r="I803" s="150"/>
      <c r="J803" s="152"/>
      <c r="K803" s="151"/>
      <c r="L803" s="151"/>
      <c r="M803" s="151"/>
      <c r="N803" s="151"/>
      <c r="O803" s="152"/>
      <c r="P803" s="152"/>
      <c r="Q803" s="153"/>
      <c r="R803" s="153"/>
      <c r="S803" s="154"/>
      <c r="U803" s="155" t="str">
        <f t="shared" si="33"/>
        <v/>
      </c>
      <c r="V803" s="155" t="str">
        <f t="shared" si="34"/>
        <v/>
      </c>
      <c r="W803" s="156" t="str">
        <f t="shared" si="35"/>
        <v/>
      </c>
      <c r="X803" s="155"/>
      <c r="Y803" s="155"/>
      <c r="Z803" s="155"/>
      <c r="AA803" s="155"/>
      <c r="AB803" s="156"/>
      <c r="AC803" s="155"/>
      <c r="AD803" s="155"/>
      <c r="AE803" s="155"/>
      <c r="AF803" s="155"/>
      <c r="AG803" s="156"/>
      <c r="AH803" s="155"/>
      <c r="AI803" s="155"/>
    </row>
    <row r="804" spans="1:35" x14ac:dyDescent="0.2">
      <c r="A804" s="147"/>
      <c r="B804" s="148"/>
      <c r="C804" s="149"/>
      <c r="D804" s="150"/>
      <c r="E804" s="151"/>
      <c r="F804" s="150"/>
      <c r="G804" s="152"/>
      <c r="H804" s="150"/>
      <c r="I804" s="150"/>
      <c r="J804" s="152"/>
      <c r="K804" s="151"/>
      <c r="L804" s="151"/>
      <c r="M804" s="151"/>
      <c r="N804" s="151"/>
      <c r="O804" s="152"/>
      <c r="P804" s="152"/>
      <c r="Q804" s="153"/>
      <c r="R804" s="153"/>
      <c r="S804" s="154"/>
      <c r="U804" s="155" t="str">
        <f t="shared" si="33"/>
        <v/>
      </c>
      <c r="V804" s="155" t="str">
        <f t="shared" si="34"/>
        <v/>
      </c>
      <c r="W804" s="156" t="str">
        <f t="shared" si="35"/>
        <v/>
      </c>
      <c r="X804" s="155"/>
      <c r="Y804" s="155"/>
      <c r="Z804" s="155"/>
      <c r="AA804" s="155"/>
      <c r="AB804" s="156"/>
      <c r="AC804" s="155"/>
      <c r="AD804" s="155"/>
      <c r="AE804" s="155"/>
      <c r="AF804" s="155"/>
      <c r="AG804" s="156"/>
      <c r="AH804" s="155"/>
      <c r="AI804" s="155"/>
    </row>
    <row r="805" spans="1:35" x14ac:dyDescent="0.2">
      <c r="A805" s="147"/>
      <c r="B805" s="148"/>
      <c r="C805" s="149"/>
      <c r="D805" s="150"/>
      <c r="E805" s="151"/>
      <c r="F805" s="150"/>
      <c r="G805" s="152"/>
      <c r="H805" s="150"/>
      <c r="I805" s="150"/>
      <c r="J805" s="152"/>
      <c r="K805" s="151"/>
      <c r="L805" s="151"/>
      <c r="M805" s="151"/>
      <c r="N805" s="151"/>
      <c r="O805" s="152"/>
      <c r="P805" s="152"/>
      <c r="Q805" s="153"/>
      <c r="R805" s="153"/>
      <c r="S805" s="154"/>
      <c r="U805" s="155" t="str">
        <f t="shared" si="33"/>
        <v/>
      </c>
      <c r="V805" s="155" t="str">
        <f t="shared" si="34"/>
        <v/>
      </c>
      <c r="W805" s="156" t="str">
        <f t="shared" si="35"/>
        <v/>
      </c>
      <c r="X805" s="155"/>
      <c r="Y805" s="155"/>
      <c r="Z805" s="155"/>
      <c r="AA805" s="155"/>
      <c r="AB805" s="156"/>
      <c r="AC805" s="155"/>
      <c r="AD805" s="155"/>
      <c r="AE805" s="155"/>
      <c r="AF805" s="155"/>
      <c r="AG805" s="156"/>
      <c r="AH805" s="155"/>
      <c r="AI805" s="155"/>
    </row>
    <row r="806" spans="1:35" x14ac:dyDescent="0.2">
      <c r="A806" s="147"/>
      <c r="B806" s="148"/>
      <c r="C806" s="149"/>
      <c r="D806" s="150"/>
      <c r="E806" s="151"/>
      <c r="F806" s="150"/>
      <c r="G806" s="152"/>
      <c r="H806" s="150"/>
      <c r="I806" s="150"/>
      <c r="J806" s="152"/>
      <c r="K806" s="151"/>
      <c r="L806" s="151"/>
      <c r="M806" s="151"/>
      <c r="N806" s="151"/>
      <c r="O806" s="152"/>
      <c r="P806" s="152"/>
      <c r="Q806" s="153"/>
      <c r="R806" s="153"/>
      <c r="S806" s="154"/>
      <c r="U806" s="155" t="str">
        <f t="shared" si="33"/>
        <v/>
      </c>
      <c r="V806" s="155" t="str">
        <f t="shared" si="34"/>
        <v/>
      </c>
      <c r="W806" s="156" t="str">
        <f t="shared" si="35"/>
        <v/>
      </c>
      <c r="X806" s="155"/>
      <c r="Y806" s="155"/>
      <c r="Z806" s="155"/>
      <c r="AA806" s="155"/>
      <c r="AB806" s="156"/>
      <c r="AC806" s="155"/>
      <c r="AD806" s="155"/>
      <c r="AE806" s="155"/>
      <c r="AF806" s="155"/>
      <c r="AG806" s="156"/>
      <c r="AH806" s="155"/>
      <c r="AI806" s="155"/>
    </row>
    <row r="807" spans="1:35" x14ac:dyDescent="0.2">
      <c r="A807" s="147"/>
      <c r="B807" s="148"/>
      <c r="C807" s="149"/>
      <c r="D807" s="150"/>
      <c r="E807" s="151"/>
      <c r="F807" s="150"/>
      <c r="G807" s="152"/>
      <c r="H807" s="150"/>
      <c r="I807" s="150"/>
      <c r="J807" s="152"/>
      <c r="K807" s="151"/>
      <c r="L807" s="151"/>
      <c r="M807" s="151"/>
      <c r="N807" s="151"/>
      <c r="O807" s="152"/>
      <c r="P807" s="152"/>
      <c r="Q807" s="153"/>
      <c r="R807" s="153"/>
      <c r="S807" s="154"/>
      <c r="U807" s="155" t="str">
        <f t="shared" si="33"/>
        <v/>
      </c>
      <c r="V807" s="155" t="str">
        <f t="shared" si="34"/>
        <v/>
      </c>
      <c r="W807" s="156" t="str">
        <f t="shared" si="35"/>
        <v/>
      </c>
      <c r="X807" s="155"/>
      <c r="Y807" s="155"/>
      <c r="Z807" s="155"/>
      <c r="AA807" s="155"/>
      <c r="AB807" s="156"/>
      <c r="AC807" s="155"/>
      <c r="AD807" s="155"/>
      <c r="AE807" s="155"/>
      <c r="AF807" s="155"/>
      <c r="AG807" s="156"/>
      <c r="AH807" s="155"/>
      <c r="AI807" s="155"/>
    </row>
    <row r="808" spans="1:35" x14ac:dyDescent="0.2">
      <c r="A808" s="147"/>
      <c r="B808" s="148"/>
      <c r="C808" s="149"/>
      <c r="D808" s="150"/>
      <c r="E808" s="151"/>
      <c r="F808" s="150"/>
      <c r="G808" s="152"/>
      <c r="H808" s="150"/>
      <c r="I808" s="150"/>
      <c r="J808" s="152"/>
      <c r="K808" s="151"/>
      <c r="L808" s="151"/>
      <c r="M808" s="151"/>
      <c r="N808" s="151"/>
      <c r="O808" s="152"/>
      <c r="P808" s="152"/>
      <c r="Q808" s="153"/>
      <c r="R808" s="153"/>
      <c r="S808" s="154"/>
      <c r="U808" s="155" t="str">
        <f t="shared" si="33"/>
        <v/>
      </c>
      <c r="V808" s="155" t="str">
        <f t="shared" si="34"/>
        <v/>
      </c>
      <c r="W808" s="156" t="str">
        <f t="shared" si="35"/>
        <v/>
      </c>
      <c r="X808" s="155"/>
      <c r="Y808" s="155"/>
      <c r="Z808" s="155"/>
      <c r="AA808" s="155"/>
      <c r="AB808" s="156"/>
      <c r="AC808" s="155"/>
      <c r="AD808" s="155"/>
      <c r="AE808" s="155"/>
      <c r="AF808" s="155"/>
      <c r="AG808" s="156"/>
      <c r="AH808" s="155"/>
      <c r="AI808" s="155"/>
    </row>
    <row r="809" spans="1:35" x14ac:dyDescent="0.2">
      <c r="A809" s="147"/>
      <c r="B809" s="148"/>
      <c r="C809" s="149"/>
      <c r="D809" s="150"/>
      <c r="E809" s="151"/>
      <c r="F809" s="150"/>
      <c r="G809" s="152"/>
      <c r="H809" s="150"/>
      <c r="I809" s="150"/>
      <c r="J809" s="152"/>
      <c r="K809" s="151"/>
      <c r="L809" s="151"/>
      <c r="M809" s="151"/>
      <c r="N809" s="151"/>
      <c r="O809" s="152"/>
      <c r="P809" s="152"/>
      <c r="Q809" s="153"/>
      <c r="R809" s="153"/>
      <c r="S809" s="154"/>
      <c r="U809" s="155" t="str">
        <f t="shared" si="33"/>
        <v/>
      </c>
      <c r="V809" s="155" t="str">
        <f t="shared" si="34"/>
        <v/>
      </c>
      <c r="W809" s="156" t="str">
        <f t="shared" si="35"/>
        <v/>
      </c>
      <c r="X809" s="155"/>
      <c r="Y809" s="155"/>
      <c r="Z809" s="155"/>
      <c r="AA809" s="155"/>
      <c r="AB809" s="156"/>
      <c r="AC809" s="155"/>
      <c r="AD809" s="155"/>
      <c r="AE809" s="155"/>
      <c r="AF809" s="155"/>
      <c r="AG809" s="156"/>
      <c r="AH809" s="155"/>
      <c r="AI809" s="155"/>
    </row>
    <row r="810" spans="1:35" x14ac:dyDescent="0.2">
      <c r="A810" s="147"/>
      <c r="B810" s="148"/>
      <c r="C810" s="149"/>
      <c r="D810" s="150"/>
      <c r="E810" s="151"/>
      <c r="F810" s="150"/>
      <c r="G810" s="152"/>
      <c r="H810" s="150"/>
      <c r="I810" s="150"/>
      <c r="J810" s="152"/>
      <c r="K810" s="151"/>
      <c r="L810" s="151"/>
      <c r="M810" s="151"/>
      <c r="N810" s="151"/>
      <c r="O810" s="152"/>
      <c r="P810" s="152"/>
      <c r="Q810" s="153"/>
      <c r="R810" s="153"/>
      <c r="S810" s="154"/>
      <c r="U810" s="155" t="str">
        <f t="shared" si="33"/>
        <v/>
      </c>
      <c r="V810" s="155" t="str">
        <f t="shared" si="34"/>
        <v/>
      </c>
      <c r="W810" s="156" t="str">
        <f t="shared" si="35"/>
        <v/>
      </c>
      <c r="X810" s="155"/>
      <c r="Y810" s="155"/>
      <c r="Z810" s="155"/>
      <c r="AA810" s="155"/>
      <c r="AB810" s="156"/>
      <c r="AC810" s="155"/>
      <c r="AD810" s="155"/>
      <c r="AE810" s="155"/>
      <c r="AF810" s="155"/>
      <c r="AG810" s="156"/>
      <c r="AH810" s="155"/>
      <c r="AI810" s="155"/>
    </row>
    <row r="811" spans="1:35" x14ac:dyDescent="0.2">
      <c r="A811" s="147"/>
      <c r="B811" s="148"/>
      <c r="C811" s="149"/>
      <c r="D811" s="150"/>
      <c r="E811" s="151"/>
      <c r="F811" s="150"/>
      <c r="G811" s="152"/>
      <c r="H811" s="150"/>
      <c r="I811" s="150"/>
      <c r="J811" s="152"/>
      <c r="K811" s="151"/>
      <c r="L811" s="151"/>
      <c r="M811" s="151"/>
      <c r="N811" s="151"/>
      <c r="O811" s="152"/>
      <c r="P811" s="152"/>
      <c r="Q811" s="153"/>
      <c r="R811" s="153"/>
      <c r="S811" s="154"/>
      <c r="U811" s="155" t="str">
        <f t="shared" si="33"/>
        <v/>
      </c>
      <c r="V811" s="155" t="str">
        <f t="shared" si="34"/>
        <v/>
      </c>
      <c r="W811" s="156" t="str">
        <f t="shared" si="35"/>
        <v/>
      </c>
      <c r="X811" s="155"/>
      <c r="Y811" s="155"/>
      <c r="Z811" s="155"/>
      <c r="AA811" s="155"/>
      <c r="AB811" s="156"/>
      <c r="AC811" s="155"/>
      <c r="AD811" s="155"/>
      <c r="AE811" s="155"/>
      <c r="AF811" s="155"/>
      <c r="AG811" s="156"/>
      <c r="AH811" s="155"/>
      <c r="AI811" s="155"/>
    </row>
    <row r="812" spans="1:35" x14ac:dyDescent="0.2">
      <c r="A812" s="147"/>
      <c r="B812" s="148"/>
      <c r="C812" s="149"/>
      <c r="D812" s="150"/>
      <c r="E812" s="151"/>
      <c r="F812" s="150"/>
      <c r="G812" s="152"/>
      <c r="H812" s="150"/>
      <c r="I812" s="150"/>
      <c r="J812" s="152"/>
      <c r="K812" s="151"/>
      <c r="L812" s="151"/>
      <c r="M812" s="151"/>
      <c r="N812" s="151"/>
      <c r="O812" s="152"/>
      <c r="P812" s="152"/>
      <c r="Q812" s="153"/>
      <c r="R812" s="153"/>
      <c r="S812" s="154"/>
      <c r="U812" s="155" t="str">
        <f t="shared" si="33"/>
        <v/>
      </c>
      <c r="V812" s="155" t="str">
        <f t="shared" si="34"/>
        <v/>
      </c>
      <c r="W812" s="156" t="str">
        <f t="shared" si="35"/>
        <v/>
      </c>
      <c r="X812" s="155"/>
      <c r="Y812" s="155"/>
      <c r="Z812" s="155"/>
      <c r="AA812" s="155"/>
      <c r="AB812" s="156"/>
      <c r="AC812" s="155"/>
      <c r="AD812" s="155"/>
      <c r="AE812" s="155"/>
      <c r="AF812" s="155"/>
      <c r="AG812" s="156"/>
      <c r="AH812" s="155"/>
      <c r="AI812" s="155"/>
    </row>
    <row r="813" spans="1:35" x14ac:dyDescent="0.2">
      <c r="A813" s="147"/>
      <c r="B813" s="148"/>
      <c r="C813" s="149"/>
      <c r="D813" s="150"/>
      <c r="E813" s="151"/>
      <c r="F813" s="150"/>
      <c r="G813" s="152"/>
      <c r="H813" s="150"/>
      <c r="I813" s="150"/>
      <c r="J813" s="152"/>
      <c r="K813" s="151"/>
      <c r="L813" s="151"/>
      <c r="M813" s="151"/>
      <c r="N813" s="151"/>
      <c r="O813" s="152"/>
      <c r="P813" s="152"/>
      <c r="Q813" s="153"/>
      <c r="R813" s="153"/>
      <c r="S813" s="154"/>
      <c r="U813" s="155" t="str">
        <f t="shared" si="33"/>
        <v/>
      </c>
      <c r="V813" s="155" t="str">
        <f t="shared" si="34"/>
        <v/>
      </c>
      <c r="W813" s="156" t="str">
        <f t="shared" si="35"/>
        <v/>
      </c>
      <c r="X813" s="155"/>
      <c r="Y813" s="155"/>
      <c r="Z813" s="155"/>
      <c r="AA813" s="155"/>
      <c r="AB813" s="156"/>
      <c r="AC813" s="155"/>
      <c r="AD813" s="155"/>
      <c r="AE813" s="155"/>
      <c r="AF813" s="155"/>
      <c r="AG813" s="156"/>
      <c r="AH813" s="155"/>
      <c r="AI813" s="155"/>
    </row>
    <row r="814" spans="1:35" x14ac:dyDescent="0.2">
      <c r="A814" s="147"/>
      <c r="B814" s="148"/>
      <c r="C814" s="149"/>
      <c r="D814" s="150"/>
      <c r="E814" s="151"/>
      <c r="F814" s="150"/>
      <c r="G814" s="152"/>
      <c r="H814" s="150"/>
      <c r="I814" s="150"/>
      <c r="J814" s="152"/>
      <c r="K814" s="151"/>
      <c r="L814" s="151"/>
      <c r="M814" s="151"/>
      <c r="N814" s="151"/>
      <c r="O814" s="152"/>
      <c r="P814" s="152"/>
      <c r="Q814" s="153"/>
      <c r="R814" s="153"/>
      <c r="S814" s="154"/>
      <c r="U814" s="155" t="str">
        <f t="shared" si="33"/>
        <v/>
      </c>
      <c r="V814" s="155" t="str">
        <f t="shared" si="34"/>
        <v/>
      </c>
      <c r="W814" s="156" t="str">
        <f t="shared" si="35"/>
        <v/>
      </c>
      <c r="X814" s="155"/>
      <c r="Y814" s="155"/>
      <c r="Z814" s="155"/>
      <c r="AA814" s="155"/>
      <c r="AB814" s="156"/>
      <c r="AC814" s="155"/>
      <c r="AD814" s="155"/>
      <c r="AE814" s="155"/>
      <c r="AF814" s="155"/>
      <c r="AG814" s="156"/>
      <c r="AH814" s="155"/>
      <c r="AI814" s="155"/>
    </row>
    <row r="815" spans="1:35" x14ac:dyDescent="0.2">
      <c r="A815" s="147"/>
      <c r="B815" s="148"/>
      <c r="C815" s="149"/>
      <c r="D815" s="150"/>
      <c r="E815" s="151"/>
      <c r="F815" s="150"/>
      <c r="G815" s="152"/>
      <c r="H815" s="150"/>
      <c r="I815" s="150"/>
      <c r="J815" s="152"/>
      <c r="K815" s="151"/>
      <c r="L815" s="151"/>
      <c r="M815" s="151"/>
      <c r="N815" s="151"/>
      <c r="O815" s="152"/>
      <c r="P815" s="152"/>
      <c r="Q815" s="153"/>
      <c r="R815" s="153"/>
      <c r="S815" s="154"/>
      <c r="U815" s="155" t="str">
        <f t="shared" si="33"/>
        <v/>
      </c>
      <c r="V815" s="155" t="str">
        <f t="shared" si="34"/>
        <v/>
      </c>
      <c r="W815" s="156" t="str">
        <f t="shared" si="35"/>
        <v/>
      </c>
      <c r="X815" s="155"/>
      <c r="Y815" s="155"/>
      <c r="Z815" s="155"/>
      <c r="AA815" s="155"/>
      <c r="AB815" s="156"/>
      <c r="AC815" s="155"/>
      <c r="AD815" s="155"/>
      <c r="AE815" s="155"/>
      <c r="AF815" s="155"/>
      <c r="AG815" s="156"/>
      <c r="AH815" s="155"/>
      <c r="AI815" s="155"/>
    </row>
    <row r="816" spans="1:35" x14ac:dyDescent="0.2">
      <c r="A816" s="147"/>
      <c r="B816" s="148"/>
      <c r="C816" s="149"/>
      <c r="D816" s="150"/>
      <c r="E816" s="151"/>
      <c r="F816" s="150"/>
      <c r="G816" s="152"/>
      <c r="H816" s="150"/>
      <c r="I816" s="150"/>
      <c r="J816" s="152"/>
      <c r="K816" s="151"/>
      <c r="L816" s="151"/>
      <c r="M816" s="151"/>
      <c r="N816" s="151"/>
      <c r="O816" s="152"/>
      <c r="P816" s="152"/>
      <c r="Q816" s="153"/>
      <c r="R816" s="153"/>
      <c r="S816" s="154"/>
      <c r="U816" s="155" t="str">
        <f t="shared" si="33"/>
        <v/>
      </c>
      <c r="V816" s="155" t="str">
        <f t="shared" si="34"/>
        <v/>
      </c>
      <c r="W816" s="156" t="str">
        <f t="shared" si="35"/>
        <v/>
      </c>
      <c r="X816" s="155"/>
      <c r="Y816" s="155"/>
      <c r="Z816" s="155"/>
      <c r="AA816" s="155"/>
      <c r="AB816" s="156"/>
      <c r="AC816" s="155"/>
      <c r="AD816" s="155"/>
      <c r="AE816" s="155"/>
      <c r="AF816" s="155"/>
      <c r="AG816" s="156"/>
      <c r="AH816" s="155"/>
      <c r="AI816" s="155"/>
    </row>
    <row r="817" spans="1:35" x14ac:dyDescent="0.2">
      <c r="A817" s="147"/>
      <c r="B817" s="148"/>
      <c r="C817" s="149"/>
      <c r="D817" s="150"/>
      <c r="E817" s="151"/>
      <c r="F817" s="150"/>
      <c r="G817" s="152"/>
      <c r="H817" s="150"/>
      <c r="I817" s="150"/>
      <c r="J817" s="152"/>
      <c r="K817" s="151"/>
      <c r="L817" s="151"/>
      <c r="M817" s="151"/>
      <c r="N817" s="151"/>
      <c r="O817" s="152"/>
      <c r="P817" s="152"/>
      <c r="Q817" s="153"/>
      <c r="R817" s="153"/>
      <c r="S817" s="154"/>
      <c r="U817" s="155" t="str">
        <f t="shared" si="33"/>
        <v/>
      </c>
      <c r="V817" s="155" t="str">
        <f t="shared" si="34"/>
        <v/>
      </c>
      <c r="W817" s="156" t="str">
        <f t="shared" si="35"/>
        <v/>
      </c>
      <c r="X817" s="155"/>
      <c r="Y817" s="155"/>
      <c r="Z817" s="155"/>
      <c r="AA817" s="155"/>
      <c r="AB817" s="156"/>
      <c r="AC817" s="155"/>
      <c r="AD817" s="155"/>
      <c r="AE817" s="155"/>
      <c r="AF817" s="155"/>
      <c r="AG817" s="156"/>
      <c r="AH817" s="155"/>
      <c r="AI817" s="155"/>
    </row>
    <row r="818" spans="1:35" x14ac:dyDescent="0.2">
      <c r="A818" s="147"/>
      <c r="B818" s="148"/>
      <c r="C818" s="149"/>
      <c r="D818" s="150"/>
      <c r="E818" s="151"/>
      <c r="F818" s="150"/>
      <c r="G818" s="152"/>
      <c r="H818" s="150"/>
      <c r="I818" s="150"/>
      <c r="J818" s="152"/>
      <c r="K818" s="151"/>
      <c r="L818" s="151"/>
      <c r="M818" s="151"/>
      <c r="N818" s="151"/>
      <c r="O818" s="152"/>
      <c r="P818" s="152"/>
      <c r="Q818" s="153"/>
      <c r="R818" s="153"/>
      <c r="S818" s="154"/>
      <c r="U818" s="155" t="str">
        <f t="shared" si="33"/>
        <v/>
      </c>
      <c r="V818" s="155" t="str">
        <f t="shared" si="34"/>
        <v/>
      </c>
      <c r="W818" s="156" t="str">
        <f t="shared" si="35"/>
        <v/>
      </c>
      <c r="X818" s="155"/>
      <c r="Y818" s="155"/>
      <c r="Z818" s="155"/>
      <c r="AA818" s="155"/>
      <c r="AB818" s="156"/>
      <c r="AC818" s="155"/>
      <c r="AD818" s="155"/>
      <c r="AE818" s="155"/>
      <c r="AF818" s="155"/>
      <c r="AG818" s="156"/>
      <c r="AH818" s="155"/>
      <c r="AI818" s="155"/>
    </row>
    <row r="819" spans="1:35" x14ac:dyDescent="0.2">
      <c r="A819" s="147"/>
      <c r="B819" s="148"/>
      <c r="C819" s="149"/>
      <c r="D819" s="150"/>
      <c r="E819" s="151"/>
      <c r="F819" s="150"/>
      <c r="G819" s="152"/>
      <c r="H819" s="150"/>
      <c r="I819" s="150"/>
      <c r="J819" s="152"/>
      <c r="K819" s="151"/>
      <c r="L819" s="151"/>
      <c r="M819" s="151"/>
      <c r="N819" s="151"/>
      <c r="O819" s="152"/>
      <c r="P819" s="152"/>
      <c r="Q819" s="153"/>
      <c r="R819" s="153"/>
      <c r="S819" s="154"/>
      <c r="U819" s="155" t="str">
        <f t="shared" si="33"/>
        <v/>
      </c>
      <c r="V819" s="155" t="str">
        <f t="shared" si="34"/>
        <v/>
      </c>
      <c r="W819" s="156" t="str">
        <f t="shared" si="35"/>
        <v/>
      </c>
      <c r="X819" s="155"/>
      <c r="Y819" s="155"/>
      <c r="Z819" s="155"/>
      <c r="AA819" s="155"/>
      <c r="AB819" s="156"/>
      <c r="AC819" s="155"/>
      <c r="AD819" s="155"/>
      <c r="AE819" s="155"/>
      <c r="AF819" s="155"/>
      <c r="AG819" s="156"/>
      <c r="AH819" s="155"/>
      <c r="AI819" s="155"/>
    </row>
    <row r="820" spans="1:35" x14ac:dyDescent="0.2">
      <c r="A820" s="147"/>
      <c r="B820" s="148"/>
      <c r="C820" s="149"/>
      <c r="D820" s="150"/>
      <c r="E820" s="151"/>
      <c r="F820" s="150"/>
      <c r="G820" s="152"/>
      <c r="H820" s="150"/>
      <c r="I820" s="150"/>
      <c r="J820" s="152"/>
      <c r="K820" s="151"/>
      <c r="L820" s="151"/>
      <c r="M820" s="151"/>
      <c r="N820" s="151"/>
      <c r="O820" s="152"/>
      <c r="P820" s="152"/>
      <c r="Q820" s="153"/>
      <c r="R820" s="153"/>
      <c r="S820" s="154"/>
      <c r="U820" s="155" t="str">
        <f t="shared" si="33"/>
        <v/>
      </c>
      <c r="V820" s="155" t="str">
        <f t="shared" si="34"/>
        <v/>
      </c>
      <c r="W820" s="156" t="str">
        <f t="shared" si="35"/>
        <v/>
      </c>
      <c r="X820" s="155"/>
      <c r="Y820" s="155"/>
      <c r="Z820" s="155"/>
      <c r="AA820" s="155"/>
      <c r="AB820" s="156"/>
      <c r="AC820" s="155"/>
      <c r="AD820" s="155"/>
      <c r="AE820" s="155"/>
      <c r="AF820" s="155"/>
      <c r="AG820" s="156"/>
      <c r="AH820" s="155"/>
      <c r="AI820" s="155"/>
    </row>
    <row r="821" spans="1:35" x14ac:dyDescent="0.2">
      <c r="A821" s="147"/>
      <c r="B821" s="148"/>
      <c r="C821" s="149"/>
      <c r="D821" s="150"/>
      <c r="E821" s="151"/>
      <c r="F821" s="150"/>
      <c r="G821" s="152"/>
      <c r="H821" s="150"/>
      <c r="I821" s="150"/>
      <c r="J821" s="152"/>
      <c r="K821" s="151"/>
      <c r="L821" s="151"/>
      <c r="M821" s="151"/>
      <c r="N821" s="151"/>
      <c r="O821" s="152"/>
      <c r="P821" s="152"/>
      <c r="Q821" s="153"/>
      <c r="R821" s="153"/>
      <c r="S821" s="154"/>
      <c r="U821" s="155" t="str">
        <f t="shared" si="33"/>
        <v/>
      </c>
      <c r="V821" s="155" t="str">
        <f t="shared" si="34"/>
        <v/>
      </c>
      <c r="W821" s="156" t="str">
        <f t="shared" si="35"/>
        <v/>
      </c>
      <c r="X821" s="155"/>
      <c r="Y821" s="155"/>
      <c r="Z821" s="155"/>
      <c r="AA821" s="155"/>
      <c r="AB821" s="156"/>
      <c r="AC821" s="155"/>
      <c r="AD821" s="155"/>
      <c r="AE821" s="155"/>
      <c r="AF821" s="155"/>
      <c r="AG821" s="156"/>
      <c r="AH821" s="155"/>
      <c r="AI821" s="155"/>
    </row>
    <row r="822" spans="1:35" x14ac:dyDescent="0.2">
      <c r="A822" s="147"/>
      <c r="B822" s="148"/>
      <c r="C822" s="149"/>
      <c r="D822" s="150"/>
      <c r="E822" s="151"/>
      <c r="F822" s="150"/>
      <c r="G822" s="152"/>
      <c r="H822" s="150"/>
      <c r="I822" s="150"/>
      <c r="J822" s="152"/>
      <c r="K822" s="151"/>
      <c r="L822" s="151"/>
      <c r="M822" s="151"/>
      <c r="N822" s="151"/>
      <c r="O822" s="152"/>
      <c r="P822" s="152"/>
      <c r="Q822" s="153"/>
      <c r="R822" s="153"/>
      <c r="S822" s="154"/>
      <c r="U822" s="155" t="str">
        <f t="shared" si="33"/>
        <v/>
      </c>
      <c r="V822" s="155" t="str">
        <f t="shared" si="34"/>
        <v/>
      </c>
      <c r="W822" s="156" t="str">
        <f t="shared" si="35"/>
        <v/>
      </c>
      <c r="X822" s="155"/>
      <c r="Y822" s="155"/>
      <c r="Z822" s="155"/>
      <c r="AA822" s="155"/>
      <c r="AB822" s="156"/>
      <c r="AC822" s="155"/>
      <c r="AD822" s="155"/>
      <c r="AE822" s="155"/>
      <c r="AF822" s="155"/>
      <c r="AG822" s="156"/>
      <c r="AH822" s="155"/>
      <c r="AI822" s="155"/>
    </row>
    <row r="823" spans="1:35" x14ac:dyDescent="0.2">
      <c r="A823" s="147"/>
      <c r="B823" s="148"/>
      <c r="C823" s="149"/>
      <c r="D823" s="150"/>
      <c r="E823" s="151"/>
      <c r="F823" s="150"/>
      <c r="G823" s="152"/>
      <c r="H823" s="150"/>
      <c r="I823" s="150"/>
      <c r="J823" s="152"/>
      <c r="K823" s="151"/>
      <c r="L823" s="151"/>
      <c r="M823" s="151"/>
      <c r="N823" s="151"/>
      <c r="O823" s="152"/>
      <c r="P823" s="152"/>
      <c r="Q823" s="153"/>
      <c r="R823" s="153"/>
      <c r="S823" s="154"/>
      <c r="U823" s="155" t="str">
        <f t="shared" si="33"/>
        <v/>
      </c>
      <c r="V823" s="155" t="str">
        <f t="shared" si="34"/>
        <v/>
      </c>
      <c r="W823" s="156" t="str">
        <f t="shared" si="35"/>
        <v/>
      </c>
      <c r="X823" s="155"/>
      <c r="Y823" s="155"/>
      <c r="Z823" s="155"/>
      <c r="AA823" s="155"/>
      <c r="AB823" s="156"/>
      <c r="AC823" s="155"/>
      <c r="AD823" s="155"/>
      <c r="AE823" s="155"/>
      <c r="AF823" s="155"/>
      <c r="AG823" s="156"/>
      <c r="AH823" s="155"/>
      <c r="AI823" s="155"/>
    </row>
    <row r="824" spans="1:35" x14ac:dyDescent="0.2">
      <c r="A824" s="147"/>
      <c r="B824" s="148"/>
      <c r="C824" s="149"/>
      <c r="D824" s="150"/>
      <c r="E824" s="151"/>
      <c r="F824" s="150"/>
      <c r="G824" s="152"/>
      <c r="H824" s="150"/>
      <c r="I824" s="150"/>
      <c r="J824" s="152"/>
      <c r="K824" s="151"/>
      <c r="L824" s="151"/>
      <c r="M824" s="151"/>
      <c r="N824" s="151"/>
      <c r="O824" s="152"/>
      <c r="P824" s="152"/>
      <c r="Q824" s="153"/>
      <c r="R824" s="153"/>
      <c r="S824" s="154"/>
      <c r="U824" s="155" t="str">
        <f t="shared" ref="U824:U839" si="36">IF(K824, K824,"")</f>
        <v/>
      </c>
      <c r="V824" s="155" t="str">
        <f t="shared" ref="V824:V839" si="37">IF(M824, M824,"")</f>
        <v/>
      </c>
      <c r="W824" s="156" t="str">
        <f t="shared" ref="W824:W839" si="38">IF(O824, O824,"")</f>
        <v/>
      </c>
      <c r="X824" s="155"/>
      <c r="Y824" s="155"/>
      <c r="Z824" s="155"/>
      <c r="AA824" s="155"/>
      <c r="AB824" s="156"/>
      <c r="AC824" s="155"/>
      <c r="AD824" s="155"/>
      <c r="AE824" s="155"/>
      <c r="AF824" s="155"/>
      <c r="AG824" s="156"/>
      <c r="AH824" s="155"/>
      <c r="AI824" s="155"/>
    </row>
    <row r="825" spans="1:35" x14ac:dyDescent="0.2">
      <c r="A825" s="147"/>
      <c r="B825" s="148"/>
      <c r="C825" s="149"/>
      <c r="D825" s="150"/>
      <c r="E825" s="151"/>
      <c r="F825" s="150"/>
      <c r="G825" s="152"/>
      <c r="H825" s="150"/>
      <c r="I825" s="150"/>
      <c r="J825" s="152"/>
      <c r="K825" s="151"/>
      <c r="L825" s="151"/>
      <c r="M825" s="151"/>
      <c r="N825" s="151"/>
      <c r="O825" s="152"/>
      <c r="P825" s="152"/>
      <c r="Q825" s="153"/>
      <c r="R825" s="153"/>
      <c r="S825" s="154"/>
      <c r="U825" s="155" t="str">
        <f t="shared" si="36"/>
        <v/>
      </c>
      <c r="V825" s="155" t="str">
        <f t="shared" si="37"/>
        <v/>
      </c>
      <c r="W825" s="156" t="str">
        <f t="shared" si="38"/>
        <v/>
      </c>
      <c r="X825" s="155"/>
      <c r="Y825" s="155"/>
      <c r="Z825" s="155"/>
      <c r="AA825" s="155"/>
      <c r="AB825" s="156"/>
      <c r="AC825" s="155"/>
      <c r="AD825" s="155"/>
      <c r="AE825" s="155"/>
      <c r="AF825" s="155"/>
      <c r="AG825" s="156"/>
      <c r="AH825" s="155"/>
      <c r="AI825" s="155"/>
    </row>
    <row r="826" spans="1:35" x14ac:dyDescent="0.2">
      <c r="A826" s="147"/>
      <c r="B826" s="148"/>
      <c r="C826" s="149"/>
      <c r="D826" s="150"/>
      <c r="E826" s="151"/>
      <c r="F826" s="150"/>
      <c r="G826" s="152"/>
      <c r="H826" s="150"/>
      <c r="I826" s="150"/>
      <c r="J826" s="152"/>
      <c r="K826" s="151"/>
      <c r="L826" s="151"/>
      <c r="M826" s="151"/>
      <c r="N826" s="151"/>
      <c r="O826" s="152"/>
      <c r="P826" s="152"/>
      <c r="Q826" s="153"/>
      <c r="R826" s="153"/>
      <c r="S826" s="154"/>
      <c r="U826" s="155" t="str">
        <f t="shared" si="36"/>
        <v/>
      </c>
      <c r="V826" s="155" t="str">
        <f t="shared" si="37"/>
        <v/>
      </c>
      <c r="W826" s="156" t="str">
        <f t="shared" si="38"/>
        <v/>
      </c>
      <c r="X826" s="155"/>
      <c r="Y826" s="155"/>
      <c r="Z826" s="155"/>
      <c r="AA826" s="155"/>
      <c r="AB826" s="156"/>
      <c r="AC826" s="155"/>
      <c r="AD826" s="155"/>
      <c r="AE826" s="155"/>
      <c r="AF826" s="155"/>
      <c r="AG826" s="156"/>
      <c r="AH826" s="155"/>
      <c r="AI826" s="155"/>
    </row>
    <row r="827" spans="1:35" x14ac:dyDescent="0.2">
      <c r="A827" s="147"/>
      <c r="B827" s="148"/>
      <c r="C827" s="149"/>
      <c r="D827" s="150"/>
      <c r="E827" s="151"/>
      <c r="F827" s="150"/>
      <c r="G827" s="152"/>
      <c r="H827" s="150"/>
      <c r="I827" s="150"/>
      <c r="J827" s="152"/>
      <c r="K827" s="151"/>
      <c r="L827" s="151"/>
      <c r="M827" s="151"/>
      <c r="N827" s="151"/>
      <c r="O827" s="152"/>
      <c r="P827" s="152"/>
      <c r="Q827" s="153"/>
      <c r="R827" s="153"/>
      <c r="S827" s="154"/>
      <c r="U827" s="155" t="str">
        <f t="shared" si="36"/>
        <v/>
      </c>
      <c r="V827" s="155" t="str">
        <f t="shared" si="37"/>
        <v/>
      </c>
      <c r="W827" s="156" t="str">
        <f t="shared" si="38"/>
        <v/>
      </c>
      <c r="X827" s="155"/>
      <c r="Y827" s="155"/>
      <c r="Z827" s="155"/>
      <c r="AA827" s="155"/>
      <c r="AB827" s="156"/>
      <c r="AC827" s="155"/>
      <c r="AD827" s="155"/>
      <c r="AE827" s="155"/>
      <c r="AF827" s="155"/>
      <c r="AG827" s="156"/>
      <c r="AH827" s="155"/>
      <c r="AI827" s="155"/>
    </row>
    <row r="828" spans="1:35" x14ac:dyDescent="0.2">
      <c r="A828" s="147"/>
      <c r="B828" s="148"/>
      <c r="C828" s="149"/>
      <c r="D828" s="150"/>
      <c r="E828" s="151"/>
      <c r="F828" s="150"/>
      <c r="G828" s="152"/>
      <c r="H828" s="150"/>
      <c r="I828" s="150"/>
      <c r="J828" s="152"/>
      <c r="K828" s="151"/>
      <c r="L828" s="151"/>
      <c r="M828" s="151"/>
      <c r="N828" s="151"/>
      <c r="O828" s="152"/>
      <c r="P828" s="152"/>
      <c r="Q828" s="153"/>
      <c r="R828" s="153"/>
      <c r="S828" s="154"/>
      <c r="U828" s="155" t="str">
        <f t="shared" si="36"/>
        <v/>
      </c>
      <c r="V828" s="155" t="str">
        <f t="shared" si="37"/>
        <v/>
      </c>
      <c r="W828" s="156" t="str">
        <f t="shared" si="38"/>
        <v/>
      </c>
      <c r="X828" s="155"/>
      <c r="Y828" s="155"/>
      <c r="Z828" s="155"/>
      <c r="AA828" s="155"/>
      <c r="AB828" s="156"/>
      <c r="AC828" s="155"/>
      <c r="AD828" s="155"/>
      <c r="AE828" s="155"/>
      <c r="AF828" s="155"/>
      <c r="AG828" s="156"/>
      <c r="AH828" s="155"/>
      <c r="AI828" s="155"/>
    </row>
    <row r="829" spans="1:35" x14ac:dyDescent="0.2">
      <c r="A829" s="147"/>
      <c r="B829" s="148"/>
      <c r="C829" s="149"/>
      <c r="D829" s="150"/>
      <c r="E829" s="151"/>
      <c r="F829" s="150"/>
      <c r="G829" s="152"/>
      <c r="H829" s="150"/>
      <c r="I829" s="150"/>
      <c r="J829" s="152"/>
      <c r="K829" s="151"/>
      <c r="L829" s="151"/>
      <c r="M829" s="151"/>
      <c r="N829" s="151"/>
      <c r="O829" s="152"/>
      <c r="P829" s="152"/>
      <c r="Q829" s="153"/>
      <c r="R829" s="153"/>
      <c r="S829" s="154"/>
      <c r="U829" s="155" t="str">
        <f t="shared" si="36"/>
        <v/>
      </c>
      <c r="V829" s="155" t="str">
        <f t="shared" si="37"/>
        <v/>
      </c>
      <c r="W829" s="156" t="str">
        <f t="shared" si="38"/>
        <v/>
      </c>
      <c r="X829" s="155"/>
      <c r="Y829" s="155"/>
      <c r="Z829" s="155"/>
      <c r="AA829" s="155"/>
      <c r="AB829" s="156"/>
      <c r="AC829" s="155"/>
      <c r="AD829" s="155"/>
      <c r="AE829" s="155"/>
      <c r="AF829" s="155"/>
      <c r="AG829" s="156"/>
      <c r="AH829" s="155"/>
      <c r="AI829" s="155"/>
    </row>
    <row r="830" spans="1:35" x14ac:dyDescent="0.2">
      <c r="A830" s="147"/>
      <c r="B830" s="148"/>
      <c r="C830" s="149"/>
      <c r="D830" s="150"/>
      <c r="E830" s="151"/>
      <c r="F830" s="150"/>
      <c r="G830" s="152"/>
      <c r="H830" s="150"/>
      <c r="I830" s="150"/>
      <c r="J830" s="152"/>
      <c r="K830" s="151"/>
      <c r="L830" s="151"/>
      <c r="M830" s="151"/>
      <c r="N830" s="151"/>
      <c r="O830" s="152"/>
      <c r="P830" s="152"/>
      <c r="Q830" s="153"/>
      <c r="R830" s="153"/>
      <c r="S830" s="154"/>
      <c r="U830" s="155" t="str">
        <f t="shared" si="36"/>
        <v/>
      </c>
      <c r="V830" s="155" t="str">
        <f t="shared" si="37"/>
        <v/>
      </c>
      <c r="W830" s="156" t="str">
        <f t="shared" si="38"/>
        <v/>
      </c>
      <c r="X830" s="155"/>
      <c r="Y830" s="155"/>
      <c r="Z830" s="155"/>
      <c r="AA830" s="155"/>
      <c r="AB830" s="156"/>
      <c r="AC830" s="155"/>
      <c r="AD830" s="155"/>
      <c r="AE830" s="155"/>
      <c r="AF830" s="155"/>
      <c r="AG830" s="156"/>
      <c r="AH830" s="155"/>
      <c r="AI830" s="155"/>
    </row>
    <row r="831" spans="1:35" x14ac:dyDescent="0.2">
      <c r="A831" s="147"/>
      <c r="B831" s="148"/>
      <c r="C831" s="149"/>
      <c r="D831" s="150"/>
      <c r="E831" s="151"/>
      <c r="F831" s="150"/>
      <c r="G831" s="152"/>
      <c r="H831" s="150"/>
      <c r="I831" s="150"/>
      <c r="J831" s="152"/>
      <c r="K831" s="151"/>
      <c r="L831" s="151"/>
      <c r="M831" s="151"/>
      <c r="N831" s="151"/>
      <c r="O831" s="152"/>
      <c r="P831" s="152"/>
      <c r="Q831" s="153"/>
      <c r="R831" s="153"/>
      <c r="S831" s="154"/>
      <c r="U831" s="155" t="str">
        <f t="shared" si="36"/>
        <v/>
      </c>
      <c r="V831" s="155" t="str">
        <f t="shared" si="37"/>
        <v/>
      </c>
      <c r="W831" s="156" t="str">
        <f t="shared" si="38"/>
        <v/>
      </c>
      <c r="X831" s="155"/>
      <c r="Y831" s="155"/>
      <c r="Z831" s="155"/>
      <c r="AA831" s="155"/>
      <c r="AB831" s="156"/>
      <c r="AC831" s="155"/>
      <c r="AD831" s="155"/>
      <c r="AE831" s="155"/>
      <c r="AF831" s="155"/>
      <c r="AG831" s="156"/>
      <c r="AH831" s="155"/>
      <c r="AI831" s="155"/>
    </row>
    <row r="832" spans="1:35" x14ac:dyDescent="0.2">
      <c r="A832" s="147"/>
      <c r="B832" s="148"/>
      <c r="C832" s="149"/>
      <c r="D832" s="150"/>
      <c r="E832" s="151"/>
      <c r="F832" s="150"/>
      <c r="G832" s="152"/>
      <c r="H832" s="150"/>
      <c r="I832" s="150"/>
      <c r="J832" s="152"/>
      <c r="K832" s="151"/>
      <c r="L832" s="151"/>
      <c r="M832" s="151"/>
      <c r="N832" s="151"/>
      <c r="O832" s="152"/>
      <c r="P832" s="152"/>
      <c r="Q832" s="153"/>
      <c r="R832" s="153"/>
      <c r="S832" s="154"/>
      <c r="U832" s="155" t="str">
        <f t="shared" si="36"/>
        <v/>
      </c>
      <c r="V832" s="155" t="str">
        <f t="shared" si="37"/>
        <v/>
      </c>
      <c r="W832" s="156" t="str">
        <f t="shared" si="38"/>
        <v/>
      </c>
      <c r="X832" s="155"/>
      <c r="Y832" s="155"/>
      <c r="Z832" s="155"/>
      <c r="AA832" s="155"/>
      <c r="AB832" s="156"/>
      <c r="AC832" s="155"/>
      <c r="AD832" s="155"/>
      <c r="AE832" s="155"/>
      <c r="AF832" s="155"/>
      <c r="AG832" s="156"/>
      <c r="AH832" s="155"/>
      <c r="AI832" s="155"/>
    </row>
    <row r="833" spans="1:35" x14ac:dyDescent="0.2">
      <c r="A833" s="147"/>
      <c r="B833" s="148"/>
      <c r="C833" s="149"/>
      <c r="D833" s="150"/>
      <c r="E833" s="151"/>
      <c r="F833" s="150"/>
      <c r="G833" s="152"/>
      <c r="H833" s="150"/>
      <c r="I833" s="150"/>
      <c r="J833" s="152"/>
      <c r="K833" s="151"/>
      <c r="L833" s="151"/>
      <c r="M833" s="151"/>
      <c r="N833" s="151"/>
      <c r="O833" s="152"/>
      <c r="P833" s="152"/>
      <c r="Q833" s="153"/>
      <c r="R833" s="153"/>
      <c r="S833" s="154"/>
      <c r="U833" s="155" t="str">
        <f t="shared" si="36"/>
        <v/>
      </c>
      <c r="V833" s="155" t="str">
        <f t="shared" si="37"/>
        <v/>
      </c>
      <c r="W833" s="156" t="str">
        <f t="shared" si="38"/>
        <v/>
      </c>
      <c r="X833" s="155"/>
      <c r="Y833" s="155"/>
      <c r="Z833" s="155"/>
      <c r="AA833" s="155"/>
      <c r="AB833" s="156"/>
      <c r="AC833" s="155"/>
      <c r="AD833" s="155"/>
      <c r="AE833" s="155"/>
      <c r="AF833" s="155"/>
      <c r="AG833" s="156"/>
      <c r="AH833" s="155"/>
      <c r="AI833" s="155"/>
    </row>
    <row r="834" spans="1:35" x14ac:dyDescent="0.2">
      <c r="A834" s="147"/>
      <c r="B834" s="148"/>
      <c r="C834" s="149"/>
      <c r="D834" s="150"/>
      <c r="E834" s="151"/>
      <c r="F834" s="150"/>
      <c r="G834" s="152"/>
      <c r="H834" s="150"/>
      <c r="I834" s="150"/>
      <c r="J834" s="152"/>
      <c r="K834" s="151"/>
      <c r="L834" s="151"/>
      <c r="M834" s="151"/>
      <c r="N834" s="151"/>
      <c r="O834" s="152"/>
      <c r="P834" s="152"/>
      <c r="Q834" s="153"/>
      <c r="R834" s="153"/>
      <c r="S834" s="154"/>
      <c r="U834" s="155" t="str">
        <f t="shared" si="36"/>
        <v/>
      </c>
      <c r="V834" s="155" t="str">
        <f t="shared" si="37"/>
        <v/>
      </c>
      <c r="W834" s="156" t="str">
        <f t="shared" si="38"/>
        <v/>
      </c>
      <c r="X834" s="155"/>
      <c r="Y834" s="155"/>
      <c r="Z834" s="155"/>
      <c r="AA834" s="155"/>
      <c r="AB834" s="156"/>
      <c r="AC834" s="155"/>
      <c r="AD834" s="155"/>
      <c r="AE834" s="155"/>
      <c r="AF834" s="155"/>
      <c r="AG834" s="156"/>
      <c r="AH834" s="155"/>
      <c r="AI834" s="155"/>
    </row>
    <row r="835" spans="1:35" x14ac:dyDescent="0.2">
      <c r="A835" s="147"/>
      <c r="B835" s="148"/>
      <c r="C835" s="149"/>
      <c r="D835" s="150"/>
      <c r="E835" s="151"/>
      <c r="F835" s="150"/>
      <c r="G835" s="152"/>
      <c r="H835" s="150"/>
      <c r="I835" s="150"/>
      <c r="J835" s="152"/>
      <c r="K835" s="151"/>
      <c r="L835" s="151"/>
      <c r="M835" s="151"/>
      <c r="N835" s="151"/>
      <c r="O835" s="152"/>
      <c r="P835" s="152"/>
      <c r="Q835" s="153"/>
      <c r="R835" s="153"/>
      <c r="S835" s="154"/>
      <c r="U835" s="155" t="str">
        <f t="shared" si="36"/>
        <v/>
      </c>
      <c r="V835" s="155" t="str">
        <f t="shared" si="37"/>
        <v/>
      </c>
      <c r="W835" s="156" t="str">
        <f t="shared" si="38"/>
        <v/>
      </c>
      <c r="X835" s="155"/>
      <c r="Y835" s="155"/>
      <c r="Z835" s="155"/>
      <c r="AA835" s="155"/>
      <c r="AB835" s="156"/>
      <c r="AC835" s="155"/>
      <c r="AD835" s="155"/>
      <c r="AE835" s="155"/>
      <c r="AF835" s="155"/>
      <c r="AG835" s="156"/>
      <c r="AH835" s="155"/>
      <c r="AI835" s="155"/>
    </row>
    <row r="836" spans="1:35" x14ac:dyDescent="0.2">
      <c r="A836" s="147"/>
      <c r="B836" s="148"/>
      <c r="C836" s="149"/>
      <c r="D836" s="150"/>
      <c r="E836" s="151"/>
      <c r="F836" s="150"/>
      <c r="G836" s="152"/>
      <c r="H836" s="150"/>
      <c r="I836" s="150"/>
      <c r="J836" s="152"/>
      <c r="K836" s="151"/>
      <c r="L836" s="151"/>
      <c r="M836" s="151"/>
      <c r="N836" s="151"/>
      <c r="O836" s="152"/>
      <c r="P836" s="152"/>
      <c r="Q836" s="153"/>
      <c r="R836" s="153"/>
      <c r="S836" s="154"/>
      <c r="U836" s="155" t="str">
        <f t="shared" si="36"/>
        <v/>
      </c>
      <c r="V836" s="155" t="str">
        <f t="shared" si="37"/>
        <v/>
      </c>
      <c r="W836" s="156" t="str">
        <f t="shared" si="38"/>
        <v/>
      </c>
      <c r="X836" s="155"/>
      <c r="Y836" s="155"/>
      <c r="Z836" s="155"/>
      <c r="AA836" s="155"/>
      <c r="AB836" s="156"/>
      <c r="AC836" s="155"/>
      <c r="AD836" s="155"/>
      <c r="AE836" s="155"/>
      <c r="AF836" s="155"/>
      <c r="AG836" s="156"/>
      <c r="AH836" s="155"/>
      <c r="AI836" s="155"/>
    </row>
    <row r="837" spans="1:35" x14ac:dyDescent="0.2">
      <c r="A837" s="147"/>
      <c r="B837" s="148"/>
      <c r="C837" s="149"/>
      <c r="D837" s="150"/>
      <c r="E837" s="151"/>
      <c r="F837" s="150"/>
      <c r="G837" s="152"/>
      <c r="H837" s="150"/>
      <c r="I837" s="150"/>
      <c r="J837" s="152"/>
      <c r="K837" s="151"/>
      <c r="L837" s="151"/>
      <c r="M837" s="151"/>
      <c r="N837" s="151"/>
      <c r="O837" s="152"/>
      <c r="P837" s="152"/>
      <c r="Q837" s="153"/>
      <c r="R837" s="153"/>
      <c r="S837" s="154"/>
      <c r="U837" s="155" t="str">
        <f t="shared" si="36"/>
        <v/>
      </c>
      <c r="V837" s="155" t="str">
        <f t="shared" si="37"/>
        <v/>
      </c>
      <c r="W837" s="156" t="str">
        <f t="shared" si="38"/>
        <v/>
      </c>
      <c r="X837" s="155"/>
      <c r="Y837" s="155"/>
      <c r="Z837" s="155"/>
      <c r="AA837" s="155"/>
      <c r="AB837" s="156"/>
      <c r="AC837" s="155"/>
      <c r="AD837" s="155"/>
      <c r="AE837" s="155"/>
      <c r="AF837" s="155"/>
      <c r="AG837" s="156"/>
      <c r="AH837" s="155"/>
      <c r="AI837" s="155"/>
    </row>
    <row r="838" spans="1:35" x14ac:dyDescent="0.2">
      <c r="A838" s="147"/>
      <c r="B838" s="148"/>
      <c r="C838" s="149"/>
      <c r="D838" s="150"/>
      <c r="E838" s="151"/>
      <c r="F838" s="150"/>
      <c r="G838" s="152"/>
      <c r="H838" s="150"/>
      <c r="I838" s="150"/>
      <c r="J838" s="152"/>
      <c r="K838" s="151"/>
      <c r="L838" s="151"/>
      <c r="M838" s="151"/>
      <c r="N838" s="151"/>
      <c r="O838" s="152"/>
      <c r="P838" s="152"/>
      <c r="Q838" s="153"/>
      <c r="R838" s="153"/>
      <c r="S838" s="154"/>
      <c r="U838" s="155" t="str">
        <f t="shared" si="36"/>
        <v/>
      </c>
      <c r="V838" s="155" t="str">
        <f t="shared" si="37"/>
        <v/>
      </c>
      <c r="W838" s="156" t="str">
        <f t="shared" si="38"/>
        <v/>
      </c>
      <c r="X838" s="155"/>
      <c r="Y838" s="155"/>
      <c r="Z838" s="155"/>
      <c r="AA838" s="155"/>
      <c r="AB838" s="156"/>
      <c r="AC838" s="155"/>
      <c r="AD838" s="155"/>
      <c r="AE838" s="155"/>
      <c r="AF838" s="155"/>
      <c r="AG838" s="156"/>
      <c r="AH838" s="155"/>
      <c r="AI838" s="155"/>
    </row>
    <row r="839" spans="1:35" x14ac:dyDescent="0.2">
      <c r="A839" s="147"/>
      <c r="B839" s="148"/>
      <c r="C839" s="149"/>
      <c r="D839" s="150"/>
      <c r="E839" s="151"/>
      <c r="F839" s="150"/>
      <c r="G839" s="152"/>
      <c r="H839" s="150"/>
      <c r="I839" s="150"/>
      <c r="J839" s="152"/>
      <c r="K839" s="151"/>
      <c r="L839" s="151"/>
      <c r="M839" s="151"/>
      <c r="N839" s="151"/>
      <c r="O839" s="152"/>
      <c r="P839" s="152"/>
      <c r="Q839" s="153"/>
      <c r="R839" s="153"/>
      <c r="S839" s="154"/>
      <c r="U839" s="155" t="str">
        <f t="shared" si="36"/>
        <v/>
      </c>
      <c r="V839" s="155" t="str">
        <f t="shared" si="37"/>
        <v/>
      </c>
      <c r="W839" s="156" t="str">
        <f t="shared" si="38"/>
        <v/>
      </c>
      <c r="X839" s="155"/>
      <c r="Y839" s="155"/>
      <c r="Z839" s="155"/>
      <c r="AA839" s="155"/>
      <c r="AB839" s="156"/>
      <c r="AC839" s="155"/>
      <c r="AD839" s="155"/>
      <c r="AE839" s="155"/>
      <c r="AF839" s="155"/>
      <c r="AG839" s="156"/>
      <c r="AH839" s="155"/>
      <c r="AI839" s="155"/>
    </row>
    <row r="840" spans="1:35" x14ac:dyDescent="0.2">
      <c r="A840" s="147"/>
      <c r="B840" s="148"/>
      <c r="C840" s="149"/>
      <c r="D840" s="150"/>
      <c r="E840" s="151"/>
      <c r="F840" s="150"/>
      <c r="G840" s="152"/>
      <c r="H840" s="150"/>
      <c r="I840" s="150"/>
      <c r="J840" s="152"/>
      <c r="K840" s="151"/>
      <c r="L840" s="151"/>
      <c r="M840" s="151"/>
      <c r="N840" s="151"/>
      <c r="O840" s="152"/>
      <c r="P840" s="152"/>
      <c r="Q840" s="153"/>
      <c r="R840" s="153"/>
      <c r="S840" s="154"/>
      <c r="U840" s="155" t="str">
        <f>IF(K840, K840,"")</f>
        <v/>
      </c>
      <c r="V840" s="155" t="str">
        <f>IF(M840, M840,"")</f>
        <v/>
      </c>
      <c r="W840" s="156" t="str">
        <f>IF(O840, O840,"")</f>
        <v/>
      </c>
      <c r="X840" s="155"/>
      <c r="Y840" s="155"/>
      <c r="Z840" s="155"/>
      <c r="AA840" s="155"/>
      <c r="AB840" s="156"/>
      <c r="AC840" s="155"/>
      <c r="AD840" s="155"/>
      <c r="AE840" s="155"/>
      <c r="AF840" s="155"/>
      <c r="AG840" s="156"/>
      <c r="AH840" s="155"/>
      <c r="AI840" s="155"/>
    </row>
    <row r="841" spans="1:35" x14ac:dyDescent="0.2">
      <c r="A841" s="147"/>
      <c r="B841" s="148"/>
      <c r="C841" s="149"/>
      <c r="D841" s="150"/>
      <c r="E841" s="151"/>
      <c r="F841" s="150"/>
      <c r="G841" s="152"/>
      <c r="H841" s="150"/>
      <c r="I841" s="150"/>
      <c r="J841" s="152"/>
      <c r="K841" s="151"/>
      <c r="L841" s="151"/>
      <c r="M841" s="151"/>
      <c r="N841" s="151"/>
      <c r="O841" s="152"/>
      <c r="P841" s="152"/>
      <c r="Q841" s="153"/>
      <c r="R841" s="153"/>
      <c r="S841" s="154"/>
      <c r="U841" s="155" t="str">
        <f t="shared" ref="U841:U904" si="39">IF(K841, K841,"")</f>
        <v/>
      </c>
      <c r="V841" s="155" t="str">
        <f t="shared" ref="V841:V904" si="40">IF(M841, M841,"")</f>
        <v/>
      </c>
      <c r="W841" s="156" t="str">
        <f t="shared" ref="W841:W904" si="41">IF(O841, O841,"")</f>
        <v/>
      </c>
      <c r="X841" s="155"/>
      <c r="Y841" s="155"/>
      <c r="Z841" s="155"/>
      <c r="AA841" s="155"/>
      <c r="AB841" s="156"/>
      <c r="AC841" s="155"/>
      <c r="AD841" s="155"/>
      <c r="AE841" s="155"/>
      <c r="AF841" s="155"/>
      <c r="AG841" s="156"/>
      <c r="AH841" s="155"/>
      <c r="AI841" s="155"/>
    </row>
    <row r="842" spans="1:35" x14ac:dyDescent="0.2">
      <c r="A842" s="147"/>
      <c r="B842" s="148"/>
      <c r="C842" s="149"/>
      <c r="D842" s="150"/>
      <c r="E842" s="151"/>
      <c r="F842" s="150"/>
      <c r="G842" s="152"/>
      <c r="H842" s="150"/>
      <c r="I842" s="150"/>
      <c r="J842" s="152"/>
      <c r="K842" s="151"/>
      <c r="L842" s="151"/>
      <c r="M842" s="151"/>
      <c r="N842" s="151"/>
      <c r="O842" s="152"/>
      <c r="P842" s="152"/>
      <c r="Q842" s="153"/>
      <c r="R842" s="153"/>
      <c r="S842" s="154"/>
      <c r="U842" s="155" t="str">
        <f t="shared" si="39"/>
        <v/>
      </c>
      <c r="V842" s="155" t="str">
        <f t="shared" si="40"/>
        <v/>
      </c>
      <c r="W842" s="156" t="str">
        <f t="shared" si="41"/>
        <v/>
      </c>
      <c r="X842" s="155"/>
      <c r="Y842" s="155"/>
      <c r="Z842" s="155"/>
      <c r="AA842" s="155"/>
      <c r="AB842" s="156"/>
      <c r="AC842" s="155"/>
      <c r="AD842" s="155"/>
      <c r="AE842" s="155"/>
      <c r="AF842" s="155"/>
      <c r="AG842" s="156"/>
      <c r="AH842" s="155"/>
      <c r="AI842" s="155"/>
    </row>
    <row r="843" spans="1:35" x14ac:dyDescent="0.2">
      <c r="A843" s="147"/>
      <c r="B843" s="148"/>
      <c r="C843" s="149"/>
      <c r="D843" s="150"/>
      <c r="E843" s="151"/>
      <c r="F843" s="150"/>
      <c r="G843" s="152"/>
      <c r="H843" s="150"/>
      <c r="I843" s="150"/>
      <c r="J843" s="152"/>
      <c r="K843" s="151"/>
      <c r="L843" s="151"/>
      <c r="M843" s="151"/>
      <c r="N843" s="151"/>
      <c r="O843" s="152"/>
      <c r="P843" s="152"/>
      <c r="Q843" s="153"/>
      <c r="R843" s="153"/>
      <c r="S843" s="154"/>
      <c r="U843" s="155" t="str">
        <f t="shared" si="39"/>
        <v/>
      </c>
      <c r="V843" s="155" t="str">
        <f t="shared" si="40"/>
        <v/>
      </c>
      <c r="W843" s="156" t="str">
        <f t="shared" si="41"/>
        <v/>
      </c>
      <c r="X843" s="155"/>
      <c r="Y843" s="155"/>
      <c r="Z843" s="155"/>
      <c r="AA843" s="155"/>
      <c r="AB843" s="156"/>
      <c r="AC843" s="155"/>
      <c r="AD843" s="155"/>
      <c r="AE843" s="155"/>
      <c r="AF843" s="155"/>
      <c r="AG843" s="156"/>
      <c r="AH843" s="155"/>
      <c r="AI843" s="155"/>
    </row>
    <row r="844" spans="1:35" x14ac:dyDescent="0.2">
      <c r="A844" s="147"/>
      <c r="B844" s="148"/>
      <c r="C844" s="149"/>
      <c r="D844" s="150"/>
      <c r="E844" s="151"/>
      <c r="F844" s="150"/>
      <c r="G844" s="152"/>
      <c r="H844" s="150"/>
      <c r="I844" s="150"/>
      <c r="J844" s="152"/>
      <c r="K844" s="151"/>
      <c r="L844" s="151"/>
      <c r="M844" s="151"/>
      <c r="N844" s="151"/>
      <c r="O844" s="152"/>
      <c r="P844" s="152"/>
      <c r="Q844" s="153"/>
      <c r="R844" s="153"/>
      <c r="S844" s="154"/>
      <c r="U844" s="155" t="str">
        <f t="shared" si="39"/>
        <v/>
      </c>
      <c r="V844" s="155" t="str">
        <f t="shared" si="40"/>
        <v/>
      </c>
      <c r="W844" s="156" t="str">
        <f t="shared" si="41"/>
        <v/>
      </c>
      <c r="X844" s="155"/>
      <c r="Y844" s="155"/>
      <c r="Z844" s="155"/>
      <c r="AA844" s="155"/>
      <c r="AB844" s="156"/>
      <c r="AC844" s="155"/>
      <c r="AD844" s="155"/>
      <c r="AE844" s="155"/>
      <c r="AF844" s="155"/>
      <c r="AG844" s="156"/>
      <c r="AH844" s="155"/>
      <c r="AI844" s="155"/>
    </row>
    <row r="845" spans="1:35" x14ac:dyDescent="0.2">
      <c r="A845" s="147"/>
      <c r="B845" s="148"/>
      <c r="C845" s="149"/>
      <c r="D845" s="150"/>
      <c r="E845" s="151"/>
      <c r="F845" s="150"/>
      <c r="G845" s="152"/>
      <c r="H845" s="150"/>
      <c r="I845" s="150"/>
      <c r="J845" s="152"/>
      <c r="K845" s="151"/>
      <c r="L845" s="151"/>
      <c r="M845" s="151"/>
      <c r="N845" s="151"/>
      <c r="O845" s="152"/>
      <c r="P845" s="152"/>
      <c r="Q845" s="153"/>
      <c r="R845" s="153"/>
      <c r="S845" s="154"/>
      <c r="U845" s="155" t="str">
        <f t="shared" si="39"/>
        <v/>
      </c>
      <c r="V845" s="155" t="str">
        <f t="shared" si="40"/>
        <v/>
      </c>
      <c r="W845" s="156" t="str">
        <f t="shared" si="41"/>
        <v/>
      </c>
      <c r="X845" s="155"/>
      <c r="Y845" s="155"/>
      <c r="Z845" s="155"/>
      <c r="AA845" s="155"/>
      <c r="AB845" s="156"/>
      <c r="AC845" s="155"/>
      <c r="AD845" s="155"/>
      <c r="AE845" s="155"/>
      <c r="AF845" s="155"/>
      <c r="AG845" s="156"/>
      <c r="AH845" s="155"/>
      <c r="AI845" s="155"/>
    </row>
    <row r="846" spans="1:35" x14ac:dyDescent="0.2">
      <c r="A846" s="147"/>
      <c r="B846" s="148"/>
      <c r="C846" s="149"/>
      <c r="D846" s="150"/>
      <c r="E846" s="151"/>
      <c r="F846" s="150"/>
      <c r="G846" s="152"/>
      <c r="H846" s="150"/>
      <c r="I846" s="150"/>
      <c r="J846" s="152"/>
      <c r="K846" s="151"/>
      <c r="L846" s="151"/>
      <c r="M846" s="151"/>
      <c r="N846" s="151"/>
      <c r="O846" s="152"/>
      <c r="P846" s="152"/>
      <c r="Q846" s="153"/>
      <c r="R846" s="153"/>
      <c r="S846" s="154"/>
      <c r="U846" s="155" t="str">
        <f t="shared" si="39"/>
        <v/>
      </c>
      <c r="V846" s="155" t="str">
        <f t="shared" si="40"/>
        <v/>
      </c>
      <c r="W846" s="156" t="str">
        <f t="shared" si="41"/>
        <v/>
      </c>
      <c r="X846" s="155"/>
      <c r="Y846" s="155"/>
      <c r="Z846" s="155"/>
      <c r="AA846" s="155"/>
      <c r="AB846" s="156"/>
      <c r="AC846" s="155"/>
      <c r="AD846" s="155"/>
      <c r="AE846" s="155"/>
      <c r="AF846" s="155"/>
      <c r="AG846" s="156"/>
      <c r="AH846" s="155"/>
      <c r="AI846" s="155"/>
    </row>
    <row r="847" spans="1:35" x14ac:dyDescent="0.2">
      <c r="A847" s="147"/>
      <c r="B847" s="148"/>
      <c r="C847" s="149"/>
      <c r="D847" s="150"/>
      <c r="E847" s="151"/>
      <c r="F847" s="150"/>
      <c r="G847" s="152"/>
      <c r="H847" s="150"/>
      <c r="I847" s="150"/>
      <c r="J847" s="152"/>
      <c r="K847" s="151"/>
      <c r="L847" s="151"/>
      <c r="M847" s="151"/>
      <c r="N847" s="151"/>
      <c r="O847" s="152"/>
      <c r="P847" s="152"/>
      <c r="Q847" s="153"/>
      <c r="R847" s="153"/>
      <c r="S847" s="154"/>
      <c r="U847" s="155" t="str">
        <f t="shared" si="39"/>
        <v/>
      </c>
      <c r="V847" s="155" t="str">
        <f t="shared" si="40"/>
        <v/>
      </c>
      <c r="W847" s="156" t="str">
        <f t="shared" si="41"/>
        <v/>
      </c>
      <c r="X847" s="155"/>
      <c r="Y847" s="155"/>
      <c r="Z847" s="155"/>
      <c r="AA847" s="155"/>
      <c r="AB847" s="156"/>
      <c r="AC847" s="155"/>
      <c r="AD847" s="155"/>
      <c r="AE847" s="155"/>
      <c r="AF847" s="155"/>
      <c r="AG847" s="156"/>
      <c r="AH847" s="155"/>
      <c r="AI847" s="155"/>
    </row>
    <row r="848" spans="1:35" x14ac:dyDescent="0.2">
      <c r="A848" s="147"/>
      <c r="B848" s="148"/>
      <c r="C848" s="149"/>
      <c r="D848" s="150"/>
      <c r="E848" s="151"/>
      <c r="F848" s="150"/>
      <c r="G848" s="152"/>
      <c r="H848" s="150"/>
      <c r="I848" s="150"/>
      <c r="J848" s="152"/>
      <c r="K848" s="151"/>
      <c r="L848" s="151"/>
      <c r="M848" s="151"/>
      <c r="N848" s="151"/>
      <c r="O848" s="152"/>
      <c r="P848" s="152"/>
      <c r="Q848" s="153"/>
      <c r="R848" s="153"/>
      <c r="S848" s="154"/>
      <c r="U848" s="155" t="str">
        <f t="shared" si="39"/>
        <v/>
      </c>
      <c r="V848" s="155" t="str">
        <f t="shared" si="40"/>
        <v/>
      </c>
      <c r="W848" s="156" t="str">
        <f t="shared" si="41"/>
        <v/>
      </c>
      <c r="X848" s="155"/>
      <c r="Y848" s="155"/>
      <c r="Z848" s="155"/>
      <c r="AA848" s="155"/>
      <c r="AB848" s="156"/>
      <c r="AC848" s="155"/>
      <c r="AD848" s="155"/>
      <c r="AE848" s="155"/>
      <c r="AF848" s="155"/>
      <c r="AG848" s="156"/>
      <c r="AH848" s="155"/>
      <c r="AI848" s="155"/>
    </row>
    <row r="849" spans="1:35" x14ac:dyDescent="0.2">
      <c r="A849" s="147"/>
      <c r="B849" s="148"/>
      <c r="C849" s="149"/>
      <c r="D849" s="150"/>
      <c r="E849" s="151"/>
      <c r="F849" s="150"/>
      <c r="G849" s="152"/>
      <c r="H849" s="150"/>
      <c r="I849" s="150"/>
      <c r="J849" s="152"/>
      <c r="K849" s="151"/>
      <c r="L849" s="151"/>
      <c r="M849" s="151"/>
      <c r="N849" s="151"/>
      <c r="O849" s="152"/>
      <c r="P849" s="152"/>
      <c r="Q849" s="153"/>
      <c r="R849" s="153"/>
      <c r="S849" s="154"/>
      <c r="U849" s="155" t="str">
        <f t="shared" si="39"/>
        <v/>
      </c>
      <c r="V849" s="155" t="str">
        <f t="shared" si="40"/>
        <v/>
      </c>
      <c r="W849" s="156" t="str">
        <f t="shared" si="41"/>
        <v/>
      </c>
      <c r="X849" s="155"/>
      <c r="Y849" s="155"/>
      <c r="Z849" s="155"/>
      <c r="AA849" s="155"/>
      <c r="AB849" s="156"/>
      <c r="AC849" s="155"/>
      <c r="AD849" s="155"/>
      <c r="AE849" s="155"/>
      <c r="AF849" s="155"/>
      <c r="AG849" s="156"/>
      <c r="AH849" s="155"/>
      <c r="AI849" s="155"/>
    </row>
    <row r="850" spans="1:35" x14ac:dyDescent="0.2">
      <c r="A850" s="147"/>
      <c r="B850" s="148"/>
      <c r="C850" s="149"/>
      <c r="D850" s="150"/>
      <c r="E850" s="151"/>
      <c r="F850" s="150"/>
      <c r="G850" s="152"/>
      <c r="H850" s="150"/>
      <c r="I850" s="150"/>
      <c r="J850" s="152"/>
      <c r="K850" s="151"/>
      <c r="L850" s="151"/>
      <c r="M850" s="151"/>
      <c r="N850" s="151"/>
      <c r="O850" s="152"/>
      <c r="P850" s="152"/>
      <c r="Q850" s="153"/>
      <c r="R850" s="153"/>
      <c r="S850" s="154"/>
      <c r="U850" s="155" t="str">
        <f t="shared" si="39"/>
        <v/>
      </c>
      <c r="V850" s="155" t="str">
        <f t="shared" si="40"/>
        <v/>
      </c>
      <c r="W850" s="156" t="str">
        <f t="shared" si="41"/>
        <v/>
      </c>
      <c r="X850" s="155"/>
      <c r="Y850" s="155"/>
      <c r="Z850" s="155"/>
      <c r="AA850" s="155"/>
      <c r="AB850" s="156"/>
      <c r="AC850" s="155"/>
      <c r="AD850" s="155"/>
      <c r="AE850" s="155"/>
      <c r="AF850" s="155"/>
      <c r="AG850" s="156"/>
      <c r="AH850" s="155"/>
      <c r="AI850" s="155"/>
    </row>
    <row r="851" spans="1:35" x14ac:dyDescent="0.2">
      <c r="A851" s="147"/>
      <c r="B851" s="148"/>
      <c r="C851" s="149"/>
      <c r="D851" s="150"/>
      <c r="E851" s="151"/>
      <c r="F851" s="150"/>
      <c r="G851" s="152"/>
      <c r="H851" s="150"/>
      <c r="I851" s="150"/>
      <c r="J851" s="152"/>
      <c r="K851" s="151"/>
      <c r="L851" s="151"/>
      <c r="M851" s="151"/>
      <c r="N851" s="151"/>
      <c r="O851" s="152"/>
      <c r="P851" s="152"/>
      <c r="Q851" s="153"/>
      <c r="R851" s="153"/>
      <c r="S851" s="154"/>
      <c r="U851" s="155" t="str">
        <f t="shared" si="39"/>
        <v/>
      </c>
      <c r="V851" s="155" t="str">
        <f t="shared" si="40"/>
        <v/>
      </c>
      <c r="W851" s="156" t="str">
        <f t="shared" si="41"/>
        <v/>
      </c>
      <c r="X851" s="155"/>
      <c r="Y851" s="155"/>
      <c r="Z851" s="155"/>
      <c r="AA851" s="155"/>
      <c r="AB851" s="156"/>
      <c r="AC851" s="155"/>
      <c r="AD851" s="155"/>
      <c r="AE851" s="155"/>
      <c r="AF851" s="155"/>
      <c r="AG851" s="156"/>
      <c r="AH851" s="155"/>
      <c r="AI851" s="155"/>
    </row>
    <row r="852" spans="1:35" x14ac:dyDescent="0.2">
      <c r="A852" s="147"/>
      <c r="B852" s="148"/>
      <c r="C852" s="149"/>
      <c r="D852" s="150"/>
      <c r="E852" s="151"/>
      <c r="F852" s="150"/>
      <c r="G852" s="152"/>
      <c r="H852" s="150"/>
      <c r="I852" s="150"/>
      <c r="J852" s="152"/>
      <c r="K852" s="151"/>
      <c r="L852" s="151"/>
      <c r="M852" s="151"/>
      <c r="N852" s="151"/>
      <c r="O852" s="152"/>
      <c r="P852" s="152"/>
      <c r="Q852" s="153"/>
      <c r="R852" s="153"/>
      <c r="S852" s="154"/>
      <c r="U852" s="155" t="str">
        <f t="shared" si="39"/>
        <v/>
      </c>
      <c r="V852" s="155" t="str">
        <f t="shared" si="40"/>
        <v/>
      </c>
      <c r="W852" s="156" t="str">
        <f t="shared" si="41"/>
        <v/>
      </c>
      <c r="X852" s="155"/>
      <c r="Y852" s="155"/>
      <c r="Z852" s="155"/>
      <c r="AA852" s="155"/>
      <c r="AB852" s="156"/>
      <c r="AC852" s="155"/>
      <c r="AD852" s="155"/>
      <c r="AE852" s="155"/>
      <c r="AF852" s="155"/>
      <c r="AG852" s="156"/>
      <c r="AH852" s="155"/>
      <c r="AI852" s="155"/>
    </row>
    <row r="853" spans="1:35" x14ac:dyDescent="0.2">
      <c r="A853" s="147"/>
      <c r="B853" s="148"/>
      <c r="C853" s="149"/>
      <c r="D853" s="150"/>
      <c r="E853" s="151"/>
      <c r="F853" s="150"/>
      <c r="G853" s="152"/>
      <c r="H853" s="150"/>
      <c r="I853" s="150"/>
      <c r="J853" s="152"/>
      <c r="K853" s="151"/>
      <c r="L853" s="151"/>
      <c r="M853" s="151"/>
      <c r="N853" s="151"/>
      <c r="O853" s="152"/>
      <c r="P853" s="152"/>
      <c r="Q853" s="153"/>
      <c r="R853" s="153"/>
      <c r="S853" s="154"/>
      <c r="U853" s="155" t="str">
        <f t="shared" si="39"/>
        <v/>
      </c>
      <c r="V853" s="155" t="str">
        <f t="shared" si="40"/>
        <v/>
      </c>
      <c r="W853" s="156" t="str">
        <f t="shared" si="41"/>
        <v/>
      </c>
      <c r="X853" s="155"/>
      <c r="Y853" s="155"/>
      <c r="Z853" s="155"/>
      <c r="AA853" s="155"/>
      <c r="AB853" s="156"/>
      <c r="AC853" s="155"/>
      <c r="AD853" s="155"/>
      <c r="AE853" s="155"/>
      <c r="AF853" s="155"/>
      <c r="AG853" s="156"/>
      <c r="AH853" s="155"/>
      <c r="AI853" s="155"/>
    </row>
    <row r="854" spans="1:35" x14ac:dyDescent="0.2">
      <c r="A854" s="147"/>
      <c r="B854" s="148"/>
      <c r="C854" s="149"/>
      <c r="D854" s="150"/>
      <c r="E854" s="151"/>
      <c r="F854" s="150"/>
      <c r="G854" s="152"/>
      <c r="H854" s="150"/>
      <c r="I854" s="150"/>
      <c r="J854" s="152"/>
      <c r="K854" s="151"/>
      <c r="L854" s="151"/>
      <c r="M854" s="151"/>
      <c r="N854" s="151"/>
      <c r="O854" s="152"/>
      <c r="P854" s="152"/>
      <c r="Q854" s="153"/>
      <c r="R854" s="153"/>
      <c r="S854" s="154"/>
      <c r="U854" s="155" t="str">
        <f t="shared" si="39"/>
        <v/>
      </c>
      <c r="V854" s="155" t="str">
        <f t="shared" si="40"/>
        <v/>
      </c>
      <c r="W854" s="156" t="str">
        <f t="shared" si="41"/>
        <v/>
      </c>
      <c r="X854" s="155"/>
      <c r="Y854" s="155"/>
      <c r="Z854" s="155"/>
      <c r="AA854" s="155"/>
      <c r="AB854" s="156"/>
      <c r="AC854" s="155"/>
      <c r="AD854" s="155"/>
      <c r="AE854" s="155"/>
      <c r="AF854" s="155"/>
      <c r="AG854" s="156"/>
      <c r="AH854" s="155"/>
      <c r="AI854" s="155"/>
    </row>
    <row r="855" spans="1:35" x14ac:dyDescent="0.2">
      <c r="A855" s="147"/>
      <c r="B855" s="148"/>
      <c r="C855" s="149"/>
      <c r="D855" s="150"/>
      <c r="E855" s="151"/>
      <c r="F855" s="150"/>
      <c r="G855" s="152"/>
      <c r="H855" s="150"/>
      <c r="I855" s="150"/>
      <c r="J855" s="152"/>
      <c r="K855" s="151"/>
      <c r="L855" s="151"/>
      <c r="M855" s="151"/>
      <c r="N855" s="151"/>
      <c r="O855" s="152"/>
      <c r="P855" s="152"/>
      <c r="Q855" s="153"/>
      <c r="R855" s="153"/>
      <c r="S855" s="154"/>
      <c r="U855" s="155" t="str">
        <f t="shared" si="39"/>
        <v/>
      </c>
      <c r="V855" s="155" t="str">
        <f t="shared" si="40"/>
        <v/>
      </c>
      <c r="W855" s="156" t="str">
        <f t="shared" si="41"/>
        <v/>
      </c>
      <c r="X855" s="155"/>
      <c r="Y855" s="155"/>
      <c r="Z855" s="155"/>
      <c r="AA855" s="155"/>
      <c r="AB855" s="156"/>
      <c r="AC855" s="155"/>
      <c r="AD855" s="155"/>
      <c r="AE855" s="155"/>
      <c r="AF855" s="155"/>
      <c r="AG855" s="156"/>
      <c r="AH855" s="155"/>
      <c r="AI855" s="155"/>
    </row>
    <row r="856" spans="1:35" x14ac:dyDescent="0.2">
      <c r="A856" s="147"/>
      <c r="B856" s="148"/>
      <c r="C856" s="149"/>
      <c r="D856" s="150"/>
      <c r="E856" s="151"/>
      <c r="F856" s="150"/>
      <c r="G856" s="152"/>
      <c r="H856" s="150"/>
      <c r="I856" s="150"/>
      <c r="J856" s="152"/>
      <c r="K856" s="151"/>
      <c r="L856" s="151"/>
      <c r="M856" s="151"/>
      <c r="N856" s="151"/>
      <c r="O856" s="152"/>
      <c r="P856" s="152"/>
      <c r="Q856" s="153"/>
      <c r="R856" s="153"/>
      <c r="S856" s="154"/>
      <c r="U856" s="155" t="str">
        <f t="shared" si="39"/>
        <v/>
      </c>
      <c r="V856" s="155" t="str">
        <f t="shared" si="40"/>
        <v/>
      </c>
      <c r="W856" s="156" t="str">
        <f t="shared" si="41"/>
        <v/>
      </c>
      <c r="X856" s="155"/>
      <c r="Y856" s="155"/>
      <c r="Z856" s="155"/>
      <c r="AA856" s="155"/>
      <c r="AB856" s="156"/>
      <c r="AC856" s="155"/>
      <c r="AD856" s="155"/>
      <c r="AE856" s="155"/>
      <c r="AF856" s="155"/>
      <c r="AG856" s="156"/>
      <c r="AH856" s="155"/>
      <c r="AI856" s="155"/>
    </row>
    <row r="857" spans="1:35" x14ac:dyDescent="0.2">
      <c r="A857" s="147"/>
      <c r="B857" s="148"/>
      <c r="C857" s="149"/>
      <c r="D857" s="150"/>
      <c r="E857" s="151"/>
      <c r="F857" s="150"/>
      <c r="G857" s="152"/>
      <c r="H857" s="150"/>
      <c r="I857" s="150"/>
      <c r="J857" s="152"/>
      <c r="K857" s="151"/>
      <c r="L857" s="151"/>
      <c r="M857" s="151"/>
      <c r="N857" s="151"/>
      <c r="O857" s="152"/>
      <c r="P857" s="152"/>
      <c r="Q857" s="153"/>
      <c r="R857" s="153"/>
      <c r="S857" s="154"/>
      <c r="U857" s="155" t="str">
        <f t="shared" si="39"/>
        <v/>
      </c>
      <c r="V857" s="155" t="str">
        <f t="shared" si="40"/>
        <v/>
      </c>
      <c r="W857" s="156" t="str">
        <f t="shared" si="41"/>
        <v/>
      </c>
      <c r="X857" s="155"/>
      <c r="Y857" s="155"/>
      <c r="Z857" s="155"/>
      <c r="AA857" s="155"/>
      <c r="AB857" s="156"/>
      <c r="AC857" s="155"/>
      <c r="AD857" s="155"/>
      <c r="AE857" s="155"/>
      <c r="AF857" s="155"/>
      <c r="AG857" s="156"/>
      <c r="AH857" s="155"/>
      <c r="AI857" s="155"/>
    </row>
    <row r="858" spans="1:35" x14ac:dyDescent="0.2">
      <c r="A858" s="147"/>
      <c r="B858" s="148"/>
      <c r="C858" s="149"/>
      <c r="D858" s="150"/>
      <c r="E858" s="151"/>
      <c r="F858" s="150"/>
      <c r="G858" s="152"/>
      <c r="H858" s="150"/>
      <c r="I858" s="150"/>
      <c r="J858" s="152"/>
      <c r="K858" s="151"/>
      <c r="L858" s="151"/>
      <c r="M858" s="151"/>
      <c r="N858" s="151"/>
      <c r="O858" s="152"/>
      <c r="P858" s="152"/>
      <c r="Q858" s="153"/>
      <c r="R858" s="153"/>
      <c r="S858" s="154"/>
      <c r="U858" s="155" t="str">
        <f t="shared" si="39"/>
        <v/>
      </c>
      <c r="V858" s="155" t="str">
        <f t="shared" si="40"/>
        <v/>
      </c>
      <c r="W858" s="156" t="str">
        <f t="shared" si="41"/>
        <v/>
      </c>
      <c r="X858" s="155"/>
      <c r="Y858" s="155"/>
      <c r="Z858" s="155"/>
      <c r="AA858" s="155"/>
      <c r="AB858" s="156"/>
      <c r="AC858" s="155"/>
      <c r="AD858" s="155"/>
      <c r="AE858" s="155"/>
      <c r="AF858" s="155"/>
      <c r="AG858" s="156"/>
      <c r="AH858" s="155"/>
      <c r="AI858" s="155"/>
    </row>
    <row r="859" spans="1:35" x14ac:dyDescent="0.2">
      <c r="A859" s="147"/>
      <c r="B859" s="148"/>
      <c r="C859" s="149"/>
      <c r="D859" s="150"/>
      <c r="E859" s="151"/>
      <c r="F859" s="150"/>
      <c r="G859" s="152"/>
      <c r="H859" s="150"/>
      <c r="I859" s="150"/>
      <c r="J859" s="152"/>
      <c r="K859" s="151"/>
      <c r="L859" s="151"/>
      <c r="M859" s="151"/>
      <c r="N859" s="151"/>
      <c r="O859" s="152"/>
      <c r="P859" s="152"/>
      <c r="Q859" s="153"/>
      <c r="R859" s="153"/>
      <c r="S859" s="154"/>
      <c r="U859" s="155" t="str">
        <f t="shared" si="39"/>
        <v/>
      </c>
      <c r="V859" s="155" t="str">
        <f t="shared" si="40"/>
        <v/>
      </c>
      <c r="W859" s="156" t="str">
        <f t="shared" si="41"/>
        <v/>
      </c>
      <c r="X859" s="155"/>
      <c r="Y859" s="155"/>
      <c r="Z859" s="155"/>
      <c r="AA859" s="155"/>
      <c r="AB859" s="156"/>
      <c r="AC859" s="155"/>
      <c r="AD859" s="155"/>
      <c r="AE859" s="155"/>
      <c r="AF859" s="155"/>
      <c r="AG859" s="156"/>
      <c r="AH859" s="155"/>
      <c r="AI859" s="155"/>
    </row>
    <row r="860" spans="1:35" x14ac:dyDescent="0.2">
      <c r="A860" s="147"/>
      <c r="B860" s="148"/>
      <c r="C860" s="149"/>
      <c r="D860" s="150"/>
      <c r="E860" s="151"/>
      <c r="F860" s="150"/>
      <c r="G860" s="152"/>
      <c r="H860" s="150"/>
      <c r="I860" s="150"/>
      <c r="J860" s="152"/>
      <c r="K860" s="151"/>
      <c r="L860" s="151"/>
      <c r="M860" s="151"/>
      <c r="N860" s="151"/>
      <c r="O860" s="152"/>
      <c r="P860" s="152"/>
      <c r="Q860" s="153"/>
      <c r="R860" s="153"/>
      <c r="S860" s="154"/>
      <c r="U860" s="155" t="str">
        <f t="shared" si="39"/>
        <v/>
      </c>
      <c r="V860" s="155" t="str">
        <f t="shared" si="40"/>
        <v/>
      </c>
      <c r="W860" s="156" t="str">
        <f t="shared" si="41"/>
        <v/>
      </c>
      <c r="X860" s="155"/>
      <c r="Y860" s="155"/>
      <c r="Z860" s="155"/>
      <c r="AA860" s="155"/>
      <c r="AB860" s="156"/>
      <c r="AC860" s="155"/>
      <c r="AD860" s="155"/>
      <c r="AE860" s="155"/>
      <c r="AF860" s="155"/>
      <c r="AG860" s="156"/>
      <c r="AH860" s="155"/>
      <c r="AI860" s="155"/>
    </row>
    <row r="861" spans="1:35" x14ac:dyDescent="0.2">
      <c r="A861" s="147"/>
      <c r="B861" s="148"/>
      <c r="C861" s="149"/>
      <c r="D861" s="150"/>
      <c r="E861" s="151"/>
      <c r="F861" s="150"/>
      <c r="G861" s="152"/>
      <c r="H861" s="150"/>
      <c r="I861" s="150"/>
      <c r="J861" s="152"/>
      <c r="K861" s="151"/>
      <c r="L861" s="151"/>
      <c r="M861" s="151"/>
      <c r="N861" s="151"/>
      <c r="O861" s="152"/>
      <c r="P861" s="152"/>
      <c r="Q861" s="153"/>
      <c r="R861" s="153"/>
      <c r="S861" s="154"/>
      <c r="U861" s="155" t="str">
        <f t="shared" si="39"/>
        <v/>
      </c>
      <c r="V861" s="155" t="str">
        <f t="shared" si="40"/>
        <v/>
      </c>
      <c r="W861" s="156" t="str">
        <f t="shared" si="41"/>
        <v/>
      </c>
      <c r="X861" s="155"/>
      <c r="Y861" s="155"/>
      <c r="Z861" s="155"/>
      <c r="AA861" s="155"/>
      <c r="AB861" s="156"/>
      <c r="AC861" s="155"/>
      <c r="AD861" s="155"/>
      <c r="AE861" s="155"/>
      <c r="AF861" s="155"/>
      <c r="AG861" s="156"/>
      <c r="AH861" s="155"/>
      <c r="AI861" s="155"/>
    </row>
    <row r="862" spans="1:35" x14ac:dyDescent="0.2">
      <c r="A862" s="147"/>
      <c r="B862" s="148"/>
      <c r="C862" s="149"/>
      <c r="D862" s="150"/>
      <c r="E862" s="151"/>
      <c r="F862" s="150"/>
      <c r="G862" s="152"/>
      <c r="H862" s="150"/>
      <c r="I862" s="150"/>
      <c r="J862" s="152"/>
      <c r="K862" s="151"/>
      <c r="L862" s="151"/>
      <c r="M862" s="151"/>
      <c r="N862" s="151"/>
      <c r="O862" s="152"/>
      <c r="P862" s="152"/>
      <c r="Q862" s="153"/>
      <c r="R862" s="153"/>
      <c r="S862" s="154"/>
      <c r="U862" s="155" t="str">
        <f t="shared" si="39"/>
        <v/>
      </c>
      <c r="V862" s="155" t="str">
        <f t="shared" si="40"/>
        <v/>
      </c>
      <c r="W862" s="156" t="str">
        <f t="shared" si="41"/>
        <v/>
      </c>
      <c r="X862" s="155"/>
      <c r="Y862" s="155"/>
      <c r="Z862" s="155"/>
      <c r="AA862" s="155"/>
      <c r="AB862" s="156"/>
      <c r="AC862" s="155"/>
      <c r="AD862" s="155"/>
      <c r="AE862" s="155"/>
      <c r="AF862" s="155"/>
      <c r="AG862" s="156"/>
      <c r="AH862" s="155"/>
      <c r="AI862" s="155"/>
    </row>
    <row r="863" spans="1:35" x14ac:dyDescent="0.2">
      <c r="A863" s="147"/>
      <c r="B863" s="148"/>
      <c r="C863" s="149"/>
      <c r="D863" s="150"/>
      <c r="E863" s="151"/>
      <c r="F863" s="150"/>
      <c r="G863" s="152"/>
      <c r="H863" s="150"/>
      <c r="I863" s="150"/>
      <c r="J863" s="152"/>
      <c r="K863" s="151"/>
      <c r="L863" s="151"/>
      <c r="M863" s="151"/>
      <c r="N863" s="151"/>
      <c r="O863" s="152"/>
      <c r="P863" s="152"/>
      <c r="Q863" s="153"/>
      <c r="R863" s="153"/>
      <c r="S863" s="154"/>
      <c r="U863" s="155" t="str">
        <f t="shared" si="39"/>
        <v/>
      </c>
      <c r="V863" s="155" t="str">
        <f t="shared" si="40"/>
        <v/>
      </c>
      <c r="W863" s="156" t="str">
        <f t="shared" si="41"/>
        <v/>
      </c>
      <c r="X863" s="155"/>
      <c r="Y863" s="155"/>
      <c r="Z863" s="155"/>
      <c r="AA863" s="155"/>
      <c r="AB863" s="156"/>
      <c r="AC863" s="155"/>
      <c r="AD863" s="155"/>
      <c r="AE863" s="155"/>
      <c r="AF863" s="155"/>
      <c r="AG863" s="156"/>
      <c r="AH863" s="155"/>
      <c r="AI863" s="155"/>
    </row>
    <row r="864" spans="1:35" x14ac:dyDescent="0.2">
      <c r="A864" s="147"/>
      <c r="B864" s="148"/>
      <c r="C864" s="149"/>
      <c r="D864" s="150"/>
      <c r="E864" s="151"/>
      <c r="F864" s="150"/>
      <c r="G864" s="152"/>
      <c r="H864" s="150"/>
      <c r="I864" s="150"/>
      <c r="J864" s="152"/>
      <c r="K864" s="151"/>
      <c r="L864" s="151"/>
      <c r="M864" s="151"/>
      <c r="N864" s="151"/>
      <c r="O864" s="152"/>
      <c r="P864" s="152"/>
      <c r="Q864" s="153"/>
      <c r="R864" s="153"/>
      <c r="S864" s="154"/>
      <c r="U864" s="155" t="str">
        <f t="shared" si="39"/>
        <v/>
      </c>
      <c r="V864" s="155" t="str">
        <f t="shared" si="40"/>
        <v/>
      </c>
      <c r="W864" s="156" t="str">
        <f t="shared" si="41"/>
        <v/>
      </c>
      <c r="X864" s="155"/>
      <c r="Y864" s="155"/>
      <c r="Z864" s="155"/>
      <c r="AA864" s="155"/>
      <c r="AB864" s="156"/>
      <c r="AC864" s="155"/>
      <c r="AD864" s="155"/>
      <c r="AE864" s="155"/>
      <c r="AF864" s="155"/>
      <c r="AG864" s="156"/>
      <c r="AH864" s="155"/>
      <c r="AI864" s="155"/>
    </row>
    <row r="865" spans="1:35" x14ac:dyDescent="0.2">
      <c r="A865" s="147"/>
      <c r="B865" s="148"/>
      <c r="C865" s="149"/>
      <c r="D865" s="150"/>
      <c r="E865" s="151"/>
      <c r="F865" s="150"/>
      <c r="G865" s="152"/>
      <c r="H865" s="150"/>
      <c r="I865" s="150"/>
      <c r="J865" s="152"/>
      <c r="K865" s="151"/>
      <c r="L865" s="151"/>
      <c r="M865" s="151"/>
      <c r="N865" s="151"/>
      <c r="O865" s="152"/>
      <c r="P865" s="152"/>
      <c r="Q865" s="153"/>
      <c r="R865" s="153"/>
      <c r="S865" s="154"/>
      <c r="U865" s="155" t="str">
        <f t="shared" si="39"/>
        <v/>
      </c>
      <c r="V865" s="155" t="str">
        <f t="shared" si="40"/>
        <v/>
      </c>
      <c r="W865" s="156" t="str">
        <f t="shared" si="41"/>
        <v/>
      </c>
      <c r="X865" s="155"/>
      <c r="Y865" s="155"/>
      <c r="Z865" s="155"/>
      <c r="AA865" s="155"/>
      <c r="AB865" s="156"/>
      <c r="AC865" s="155"/>
      <c r="AD865" s="155"/>
      <c r="AE865" s="155"/>
      <c r="AF865" s="155"/>
      <c r="AG865" s="156"/>
      <c r="AH865" s="155"/>
      <c r="AI865" s="155"/>
    </row>
    <row r="866" spans="1:35" x14ac:dyDescent="0.2">
      <c r="A866" s="147"/>
      <c r="B866" s="148"/>
      <c r="C866" s="149"/>
      <c r="D866" s="150"/>
      <c r="E866" s="151"/>
      <c r="F866" s="150"/>
      <c r="G866" s="152"/>
      <c r="H866" s="150"/>
      <c r="I866" s="150"/>
      <c r="J866" s="152"/>
      <c r="K866" s="151"/>
      <c r="L866" s="151"/>
      <c r="M866" s="151"/>
      <c r="N866" s="151"/>
      <c r="O866" s="152"/>
      <c r="P866" s="152"/>
      <c r="Q866" s="153"/>
      <c r="R866" s="153"/>
      <c r="S866" s="154"/>
      <c r="U866" s="155" t="str">
        <f t="shared" si="39"/>
        <v/>
      </c>
      <c r="V866" s="155" t="str">
        <f t="shared" si="40"/>
        <v/>
      </c>
      <c r="W866" s="156" t="str">
        <f t="shared" si="41"/>
        <v/>
      </c>
      <c r="X866" s="155"/>
      <c r="Y866" s="155"/>
      <c r="Z866" s="155"/>
      <c r="AA866" s="155"/>
      <c r="AB866" s="156"/>
      <c r="AC866" s="155"/>
      <c r="AD866" s="155"/>
      <c r="AE866" s="155"/>
      <c r="AF866" s="155"/>
      <c r="AG866" s="156"/>
      <c r="AH866" s="155"/>
      <c r="AI866" s="155"/>
    </row>
    <row r="867" spans="1:35" x14ac:dyDescent="0.2">
      <c r="A867" s="147"/>
      <c r="B867" s="148"/>
      <c r="C867" s="149"/>
      <c r="D867" s="150"/>
      <c r="E867" s="151"/>
      <c r="F867" s="150"/>
      <c r="G867" s="152"/>
      <c r="H867" s="150"/>
      <c r="I867" s="150"/>
      <c r="J867" s="152"/>
      <c r="K867" s="151"/>
      <c r="L867" s="151"/>
      <c r="M867" s="151"/>
      <c r="N867" s="151"/>
      <c r="O867" s="152"/>
      <c r="P867" s="152"/>
      <c r="Q867" s="153"/>
      <c r="R867" s="153"/>
      <c r="S867" s="154"/>
      <c r="U867" s="155" t="str">
        <f t="shared" si="39"/>
        <v/>
      </c>
      <c r="V867" s="155" t="str">
        <f t="shared" si="40"/>
        <v/>
      </c>
      <c r="W867" s="156" t="str">
        <f t="shared" si="41"/>
        <v/>
      </c>
      <c r="X867" s="155"/>
      <c r="Y867" s="155"/>
      <c r="Z867" s="155"/>
      <c r="AA867" s="155"/>
      <c r="AB867" s="156"/>
      <c r="AC867" s="155"/>
      <c r="AD867" s="155"/>
      <c r="AE867" s="155"/>
      <c r="AF867" s="155"/>
      <c r="AG867" s="156"/>
      <c r="AH867" s="155"/>
      <c r="AI867" s="155"/>
    </row>
    <row r="868" spans="1:35" x14ac:dyDescent="0.2">
      <c r="A868" s="147"/>
      <c r="B868" s="148"/>
      <c r="C868" s="149"/>
      <c r="D868" s="150"/>
      <c r="E868" s="151"/>
      <c r="F868" s="150"/>
      <c r="G868" s="152"/>
      <c r="H868" s="150"/>
      <c r="I868" s="150"/>
      <c r="J868" s="152"/>
      <c r="K868" s="151"/>
      <c r="L868" s="151"/>
      <c r="M868" s="151"/>
      <c r="N868" s="151"/>
      <c r="O868" s="152"/>
      <c r="P868" s="152"/>
      <c r="Q868" s="153"/>
      <c r="R868" s="153"/>
      <c r="S868" s="154"/>
      <c r="U868" s="155" t="str">
        <f t="shared" si="39"/>
        <v/>
      </c>
      <c r="V868" s="155" t="str">
        <f t="shared" si="40"/>
        <v/>
      </c>
      <c r="W868" s="156" t="str">
        <f t="shared" si="41"/>
        <v/>
      </c>
      <c r="X868" s="155"/>
      <c r="Y868" s="155"/>
      <c r="Z868" s="155"/>
      <c r="AA868" s="155"/>
      <c r="AB868" s="156"/>
      <c r="AC868" s="155"/>
      <c r="AD868" s="155"/>
      <c r="AE868" s="155"/>
      <c r="AF868" s="155"/>
      <c r="AG868" s="156"/>
      <c r="AH868" s="155"/>
      <c r="AI868" s="155"/>
    </row>
    <row r="869" spans="1:35" x14ac:dyDescent="0.2">
      <c r="A869" s="147"/>
      <c r="B869" s="148"/>
      <c r="C869" s="149"/>
      <c r="D869" s="150"/>
      <c r="E869" s="151"/>
      <c r="F869" s="150"/>
      <c r="G869" s="152"/>
      <c r="H869" s="150"/>
      <c r="I869" s="150"/>
      <c r="J869" s="152"/>
      <c r="K869" s="151"/>
      <c r="L869" s="151"/>
      <c r="M869" s="151"/>
      <c r="N869" s="151"/>
      <c r="O869" s="152"/>
      <c r="P869" s="152"/>
      <c r="Q869" s="153"/>
      <c r="R869" s="153"/>
      <c r="S869" s="154"/>
      <c r="U869" s="155" t="str">
        <f t="shared" si="39"/>
        <v/>
      </c>
      <c r="V869" s="155" t="str">
        <f t="shared" si="40"/>
        <v/>
      </c>
      <c r="W869" s="156" t="str">
        <f t="shared" si="41"/>
        <v/>
      </c>
      <c r="X869" s="155"/>
      <c r="Y869" s="155"/>
      <c r="Z869" s="155"/>
      <c r="AA869" s="155"/>
      <c r="AB869" s="156"/>
      <c r="AC869" s="155"/>
      <c r="AD869" s="155"/>
      <c r="AE869" s="155"/>
      <c r="AF869" s="155"/>
      <c r="AG869" s="156"/>
      <c r="AH869" s="155"/>
      <c r="AI869" s="155"/>
    </row>
    <row r="870" spans="1:35" x14ac:dyDescent="0.2">
      <c r="A870" s="147"/>
      <c r="B870" s="148"/>
      <c r="C870" s="149"/>
      <c r="D870" s="150"/>
      <c r="E870" s="151"/>
      <c r="F870" s="150"/>
      <c r="G870" s="152"/>
      <c r="H870" s="150"/>
      <c r="I870" s="150"/>
      <c r="J870" s="152"/>
      <c r="K870" s="151"/>
      <c r="L870" s="151"/>
      <c r="M870" s="151"/>
      <c r="N870" s="151"/>
      <c r="O870" s="152"/>
      <c r="P870" s="152"/>
      <c r="Q870" s="153"/>
      <c r="R870" s="153"/>
      <c r="S870" s="154"/>
      <c r="U870" s="155" t="str">
        <f t="shared" si="39"/>
        <v/>
      </c>
      <c r="V870" s="155" t="str">
        <f t="shared" si="40"/>
        <v/>
      </c>
      <c r="W870" s="156" t="str">
        <f t="shared" si="41"/>
        <v/>
      </c>
      <c r="X870" s="155"/>
      <c r="Y870" s="155"/>
      <c r="Z870" s="155"/>
      <c r="AA870" s="155"/>
      <c r="AB870" s="156"/>
      <c r="AC870" s="155"/>
      <c r="AD870" s="155"/>
      <c r="AE870" s="155"/>
      <c r="AF870" s="155"/>
      <c r="AG870" s="156"/>
      <c r="AH870" s="155"/>
      <c r="AI870" s="155"/>
    </row>
    <row r="871" spans="1:35" x14ac:dyDescent="0.2">
      <c r="A871" s="147"/>
      <c r="B871" s="148"/>
      <c r="C871" s="149"/>
      <c r="D871" s="150"/>
      <c r="E871" s="151"/>
      <c r="F871" s="150"/>
      <c r="G871" s="152"/>
      <c r="H871" s="150"/>
      <c r="I871" s="150"/>
      <c r="J871" s="152"/>
      <c r="K871" s="151"/>
      <c r="L871" s="151"/>
      <c r="M871" s="151"/>
      <c r="N871" s="151"/>
      <c r="O871" s="152"/>
      <c r="P871" s="152"/>
      <c r="Q871" s="153"/>
      <c r="R871" s="153"/>
      <c r="S871" s="154"/>
      <c r="U871" s="155" t="str">
        <f t="shared" si="39"/>
        <v/>
      </c>
      <c r="V871" s="155" t="str">
        <f t="shared" si="40"/>
        <v/>
      </c>
      <c r="W871" s="156" t="str">
        <f t="shared" si="41"/>
        <v/>
      </c>
      <c r="X871" s="155"/>
      <c r="Y871" s="155"/>
      <c r="Z871" s="155"/>
      <c r="AA871" s="155"/>
      <c r="AB871" s="156"/>
      <c r="AC871" s="155"/>
      <c r="AD871" s="155"/>
      <c r="AE871" s="155"/>
      <c r="AF871" s="155"/>
      <c r="AG871" s="156"/>
      <c r="AH871" s="155"/>
      <c r="AI871" s="155"/>
    </row>
    <row r="872" spans="1:35" x14ac:dyDescent="0.2">
      <c r="A872" s="147"/>
      <c r="B872" s="148"/>
      <c r="C872" s="149"/>
      <c r="D872" s="150"/>
      <c r="E872" s="151"/>
      <c r="F872" s="150"/>
      <c r="G872" s="152"/>
      <c r="H872" s="150"/>
      <c r="I872" s="150"/>
      <c r="J872" s="152"/>
      <c r="K872" s="151"/>
      <c r="L872" s="151"/>
      <c r="M872" s="151"/>
      <c r="N872" s="151"/>
      <c r="O872" s="152"/>
      <c r="P872" s="152"/>
      <c r="Q872" s="153"/>
      <c r="R872" s="153"/>
      <c r="S872" s="154"/>
      <c r="U872" s="155" t="str">
        <f t="shared" si="39"/>
        <v/>
      </c>
      <c r="V872" s="155" t="str">
        <f t="shared" si="40"/>
        <v/>
      </c>
      <c r="W872" s="156" t="str">
        <f t="shared" si="41"/>
        <v/>
      </c>
      <c r="X872" s="155"/>
      <c r="Y872" s="155"/>
      <c r="Z872" s="155"/>
      <c r="AA872" s="155"/>
      <c r="AB872" s="156"/>
      <c r="AC872" s="155"/>
      <c r="AD872" s="155"/>
      <c r="AE872" s="155"/>
      <c r="AF872" s="155"/>
      <c r="AG872" s="156"/>
      <c r="AH872" s="155"/>
      <c r="AI872" s="155"/>
    </row>
    <row r="873" spans="1:35" x14ac:dyDescent="0.2">
      <c r="A873" s="147"/>
      <c r="B873" s="148"/>
      <c r="C873" s="149"/>
      <c r="D873" s="150"/>
      <c r="E873" s="151"/>
      <c r="F873" s="150"/>
      <c r="G873" s="152"/>
      <c r="H873" s="150"/>
      <c r="I873" s="150"/>
      <c r="J873" s="152"/>
      <c r="K873" s="151"/>
      <c r="L873" s="151"/>
      <c r="M873" s="151"/>
      <c r="N873" s="151"/>
      <c r="O873" s="152"/>
      <c r="P873" s="152"/>
      <c r="Q873" s="153"/>
      <c r="R873" s="153"/>
      <c r="S873" s="154"/>
      <c r="U873" s="155" t="str">
        <f t="shared" si="39"/>
        <v/>
      </c>
      <c r="V873" s="155" t="str">
        <f t="shared" si="40"/>
        <v/>
      </c>
      <c r="W873" s="156" t="str">
        <f t="shared" si="41"/>
        <v/>
      </c>
      <c r="X873" s="155"/>
      <c r="Y873" s="155"/>
      <c r="Z873" s="155"/>
      <c r="AA873" s="155"/>
      <c r="AB873" s="156"/>
      <c r="AC873" s="155"/>
      <c r="AD873" s="155"/>
      <c r="AE873" s="155"/>
      <c r="AF873" s="155"/>
      <c r="AG873" s="156"/>
      <c r="AH873" s="155"/>
      <c r="AI873" s="155"/>
    </row>
    <row r="874" spans="1:35" x14ac:dyDescent="0.2">
      <c r="A874" s="147"/>
      <c r="B874" s="148"/>
      <c r="C874" s="149"/>
      <c r="D874" s="150"/>
      <c r="E874" s="151"/>
      <c r="F874" s="150"/>
      <c r="G874" s="152"/>
      <c r="H874" s="150"/>
      <c r="I874" s="150"/>
      <c r="J874" s="152"/>
      <c r="K874" s="151"/>
      <c r="L874" s="151"/>
      <c r="M874" s="151"/>
      <c r="N874" s="151"/>
      <c r="O874" s="152"/>
      <c r="P874" s="152"/>
      <c r="Q874" s="153"/>
      <c r="R874" s="153"/>
      <c r="S874" s="154"/>
      <c r="U874" s="155" t="str">
        <f t="shared" si="39"/>
        <v/>
      </c>
      <c r="V874" s="155" t="str">
        <f t="shared" si="40"/>
        <v/>
      </c>
      <c r="W874" s="156" t="str">
        <f t="shared" si="41"/>
        <v/>
      </c>
      <c r="X874" s="155"/>
      <c r="Y874" s="155"/>
      <c r="Z874" s="155"/>
      <c r="AA874" s="155"/>
      <c r="AB874" s="156"/>
      <c r="AC874" s="155"/>
      <c r="AD874" s="155"/>
      <c r="AE874" s="155"/>
      <c r="AF874" s="155"/>
      <c r="AG874" s="156"/>
      <c r="AH874" s="155"/>
      <c r="AI874" s="155"/>
    </row>
    <row r="875" spans="1:35" x14ac:dyDescent="0.2">
      <c r="A875" s="147"/>
      <c r="B875" s="148"/>
      <c r="C875" s="149"/>
      <c r="D875" s="150"/>
      <c r="E875" s="151"/>
      <c r="F875" s="150"/>
      <c r="G875" s="152"/>
      <c r="H875" s="150"/>
      <c r="I875" s="150"/>
      <c r="J875" s="152"/>
      <c r="K875" s="151"/>
      <c r="L875" s="151"/>
      <c r="M875" s="151"/>
      <c r="N875" s="151"/>
      <c r="O875" s="152"/>
      <c r="P875" s="152"/>
      <c r="Q875" s="153"/>
      <c r="R875" s="153"/>
      <c r="S875" s="154"/>
      <c r="U875" s="155" t="str">
        <f t="shared" si="39"/>
        <v/>
      </c>
      <c r="V875" s="155" t="str">
        <f t="shared" si="40"/>
        <v/>
      </c>
      <c r="W875" s="156" t="str">
        <f t="shared" si="41"/>
        <v/>
      </c>
      <c r="X875" s="155"/>
      <c r="Y875" s="155"/>
      <c r="Z875" s="155"/>
      <c r="AA875" s="155"/>
      <c r="AB875" s="156"/>
      <c r="AC875" s="155"/>
      <c r="AD875" s="155"/>
      <c r="AE875" s="155"/>
      <c r="AF875" s="155"/>
      <c r="AG875" s="156"/>
      <c r="AH875" s="155"/>
      <c r="AI875" s="155"/>
    </row>
    <row r="876" spans="1:35" x14ac:dyDescent="0.2">
      <c r="A876" s="147"/>
      <c r="B876" s="148"/>
      <c r="C876" s="149"/>
      <c r="D876" s="150"/>
      <c r="E876" s="151"/>
      <c r="F876" s="150"/>
      <c r="G876" s="152"/>
      <c r="H876" s="150"/>
      <c r="I876" s="150"/>
      <c r="J876" s="152"/>
      <c r="K876" s="151"/>
      <c r="L876" s="151"/>
      <c r="M876" s="151"/>
      <c r="N876" s="151"/>
      <c r="O876" s="152"/>
      <c r="P876" s="152"/>
      <c r="Q876" s="153"/>
      <c r="R876" s="153"/>
      <c r="S876" s="154"/>
      <c r="U876" s="155" t="str">
        <f t="shared" si="39"/>
        <v/>
      </c>
      <c r="V876" s="155" t="str">
        <f t="shared" si="40"/>
        <v/>
      </c>
      <c r="W876" s="156" t="str">
        <f t="shared" si="41"/>
        <v/>
      </c>
      <c r="X876" s="155"/>
      <c r="Y876" s="155"/>
      <c r="Z876" s="155"/>
      <c r="AA876" s="155"/>
      <c r="AB876" s="156"/>
      <c r="AC876" s="155"/>
      <c r="AD876" s="155"/>
      <c r="AE876" s="155"/>
      <c r="AF876" s="155"/>
      <c r="AG876" s="156"/>
      <c r="AH876" s="155"/>
      <c r="AI876" s="155"/>
    </row>
    <row r="877" spans="1:35" x14ac:dyDescent="0.2">
      <c r="A877" s="147"/>
      <c r="B877" s="148"/>
      <c r="C877" s="149"/>
      <c r="D877" s="150"/>
      <c r="E877" s="151"/>
      <c r="F877" s="150"/>
      <c r="G877" s="152"/>
      <c r="H877" s="150"/>
      <c r="I877" s="150"/>
      <c r="J877" s="152"/>
      <c r="K877" s="151"/>
      <c r="L877" s="151"/>
      <c r="M877" s="151"/>
      <c r="N877" s="151"/>
      <c r="O877" s="152"/>
      <c r="P877" s="152"/>
      <c r="Q877" s="153"/>
      <c r="R877" s="153"/>
      <c r="S877" s="154"/>
      <c r="U877" s="155" t="str">
        <f t="shared" si="39"/>
        <v/>
      </c>
      <c r="V877" s="155" t="str">
        <f t="shared" si="40"/>
        <v/>
      </c>
      <c r="W877" s="156" t="str">
        <f t="shared" si="41"/>
        <v/>
      </c>
      <c r="X877" s="155"/>
      <c r="Y877" s="155"/>
      <c r="Z877" s="155"/>
      <c r="AA877" s="155"/>
      <c r="AB877" s="156"/>
      <c r="AC877" s="155"/>
      <c r="AD877" s="155"/>
      <c r="AE877" s="155"/>
      <c r="AF877" s="155"/>
      <c r="AG877" s="156"/>
      <c r="AH877" s="155"/>
      <c r="AI877" s="155"/>
    </row>
    <row r="878" spans="1:35" x14ac:dyDescent="0.2">
      <c r="A878" s="147"/>
      <c r="B878" s="148"/>
      <c r="C878" s="149"/>
      <c r="D878" s="150"/>
      <c r="E878" s="151"/>
      <c r="F878" s="150"/>
      <c r="G878" s="152"/>
      <c r="H878" s="150"/>
      <c r="I878" s="150"/>
      <c r="J878" s="152"/>
      <c r="K878" s="151"/>
      <c r="L878" s="151"/>
      <c r="M878" s="151"/>
      <c r="N878" s="151"/>
      <c r="O878" s="152"/>
      <c r="P878" s="152"/>
      <c r="Q878" s="153"/>
      <c r="R878" s="153"/>
      <c r="S878" s="154"/>
      <c r="U878" s="155" t="str">
        <f t="shared" si="39"/>
        <v/>
      </c>
      <c r="V878" s="155" t="str">
        <f t="shared" si="40"/>
        <v/>
      </c>
      <c r="W878" s="156" t="str">
        <f t="shared" si="41"/>
        <v/>
      </c>
      <c r="X878" s="155"/>
      <c r="Y878" s="155"/>
      <c r="Z878" s="155"/>
      <c r="AA878" s="155"/>
      <c r="AB878" s="156"/>
      <c r="AC878" s="155"/>
      <c r="AD878" s="155"/>
      <c r="AE878" s="155"/>
      <c r="AF878" s="155"/>
      <c r="AG878" s="156"/>
      <c r="AH878" s="155"/>
      <c r="AI878" s="155"/>
    </row>
    <row r="879" spans="1:35" x14ac:dyDescent="0.2">
      <c r="A879" s="147"/>
      <c r="B879" s="148"/>
      <c r="C879" s="149"/>
      <c r="D879" s="150"/>
      <c r="E879" s="151"/>
      <c r="F879" s="150"/>
      <c r="G879" s="152"/>
      <c r="H879" s="150"/>
      <c r="I879" s="150"/>
      <c r="J879" s="152"/>
      <c r="K879" s="151"/>
      <c r="L879" s="151"/>
      <c r="M879" s="151"/>
      <c r="N879" s="151"/>
      <c r="O879" s="152"/>
      <c r="P879" s="152"/>
      <c r="Q879" s="153"/>
      <c r="R879" s="153"/>
      <c r="S879" s="154"/>
      <c r="U879" s="155" t="str">
        <f t="shared" si="39"/>
        <v/>
      </c>
      <c r="V879" s="155" t="str">
        <f t="shared" si="40"/>
        <v/>
      </c>
      <c r="W879" s="156" t="str">
        <f t="shared" si="41"/>
        <v/>
      </c>
      <c r="X879" s="155"/>
      <c r="Y879" s="155"/>
      <c r="Z879" s="155"/>
      <c r="AA879" s="155"/>
      <c r="AB879" s="156"/>
      <c r="AC879" s="155"/>
      <c r="AD879" s="155"/>
      <c r="AE879" s="155"/>
      <c r="AF879" s="155"/>
      <c r="AG879" s="156"/>
      <c r="AH879" s="155"/>
      <c r="AI879" s="155"/>
    </row>
    <row r="880" spans="1:35" x14ac:dyDescent="0.2">
      <c r="A880" s="147"/>
      <c r="B880" s="148"/>
      <c r="C880" s="149"/>
      <c r="D880" s="150"/>
      <c r="E880" s="151"/>
      <c r="F880" s="150"/>
      <c r="G880" s="152"/>
      <c r="H880" s="150"/>
      <c r="I880" s="150"/>
      <c r="J880" s="152"/>
      <c r="K880" s="151"/>
      <c r="L880" s="151"/>
      <c r="M880" s="151"/>
      <c r="N880" s="151"/>
      <c r="O880" s="152"/>
      <c r="P880" s="152"/>
      <c r="Q880" s="153"/>
      <c r="R880" s="153"/>
      <c r="S880" s="154"/>
      <c r="U880" s="155" t="str">
        <f t="shared" si="39"/>
        <v/>
      </c>
      <c r="V880" s="155" t="str">
        <f t="shared" si="40"/>
        <v/>
      </c>
      <c r="W880" s="156" t="str">
        <f t="shared" si="41"/>
        <v/>
      </c>
      <c r="X880" s="155"/>
      <c r="Y880" s="155"/>
      <c r="Z880" s="155"/>
      <c r="AA880" s="155"/>
      <c r="AB880" s="156"/>
      <c r="AC880" s="155"/>
      <c r="AD880" s="155"/>
      <c r="AE880" s="155"/>
      <c r="AF880" s="155"/>
      <c r="AG880" s="156"/>
      <c r="AH880" s="155"/>
      <c r="AI880" s="155"/>
    </row>
    <row r="881" spans="1:35" x14ac:dyDescent="0.2">
      <c r="A881" s="147"/>
      <c r="B881" s="148"/>
      <c r="C881" s="149"/>
      <c r="D881" s="150"/>
      <c r="E881" s="151"/>
      <c r="F881" s="150"/>
      <c r="G881" s="152"/>
      <c r="H881" s="150"/>
      <c r="I881" s="150"/>
      <c r="J881" s="152"/>
      <c r="K881" s="151"/>
      <c r="L881" s="151"/>
      <c r="M881" s="151"/>
      <c r="N881" s="151"/>
      <c r="O881" s="152"/>
      <c r="P881" s="152"/>
      <c r="Q881" s="153"/>
      <c r="R881" s="153"/>
      <c r="S881" s="154"/>
      <c r="U881" s="155" t="str">
        <f t="shared" si="39"/>
        <v/>
      </c>
      <c r="V881" s="155" t="str">
        <f t="shared" si="40"/>
        <v/>
      </c>
      <c r="W881" s="156" t="str">
        <f t="shared" si="41"/>
        <v/>
      </c>
      <c r="X881" s="155"/>
      <c r="Y881" s="155"/>
      <c r="Z881" s="155"/>
      <c r="AA881" s="155"/>
      <c r="AB881" s="156"/>
      <c r="AC881" s="155"/>
      <c r="AD881" s="155"/>
      <c r="AE881" s="155"/>
      <c r="AF881" s="155"/>
      <c r="AG881" s="156"/>
      <c r="AH881" s="155"/>
      <c r="AI881" s="155"/>
    </row>
    <row r="882" spans="1:35" x14ac:dyDescent="0.2">
      <c r="A882" s="147"/>
      <c r="B882" s="148"/>
      <c r="C882" s="149"/>
      <c r="D882" s="150"/>
      <c r="E882" s="151"/>
      <c r="F882" s="150"/>
      <c r="G882" s="152"/>
      <c r="H882" s="150"/>
      <c r="I882" s="150"/>
      <c r="J882" s="152"/>
      <c r="K882" s="151"/>
      <c r="L882" s="151"/>
      <c r="M882" s="151"/>
      <c r="N882" s="151"/>
      <c r="O882" s="152"/>
      <c r="P882" s="152"/>
      <c r="Q882" s="153"/>
      <c r="R882" s="153"/>
      <c r="S882" s="154"/>
      <c r="U882" s="155" t="str">
        <f t="shared" si="39"/>
        <v/>
      </c>
      <c r="V882" s="155" t="str">
        <f t="shared" si="40"/>
        <v/>
      </c>
      <c r="W882" s="156" t="str">
        <f t="shared" si="41"/>
        <v/>
      </c>
      <c r="X882" s="155"/>
      <c r="Y882" s="155"/>
      <c r="Z882" s="155"/>
      <c r="AA882" s="155"/>
      <c r="AB882" s="156"/>
      <c r="AC882" s="155"/>
      <c r="AD882" s="155"/>
      <c r="AE882" s="155"/>
      <c r="AF882" s="155"/>
      <c r="AG882" s="156"/>
      <c r="AH882" s="155"/>
      <c r="AI882" s="155"/>
    </row>
    <row r="883" spans="1:35" x14ac:dyDescent="0.2">
      <c r="A883" s="147"/>
      <c r="B883" s="148"/>
      <c r="C883" s="149"/>
      <c r="D883" s="150"/>
      <c r="E883" s="151"/>
      <c r="F883" s="150"/>
      <c r="G883" s="152"/>
      <c r="H883" s="150"/>
      <c r="I883" s="150"/>
      <c r="J883" s="152"/>
      <c r="K883" s="151"/>
      <c r="L883" s="151"/>
      <c r="M883" s="151"/>
      <c r="N883" s="151"/>
      <c r="O883" s="152"/>
      <c r="P883" s="152"/>
      <c r="Q883" s="153"/>
      <c r="R883" s="153"/>
      <c r="S883" s="154"/>
      <c r="U883" s="155" t="str">
        <f t="shared" si="39"/>
        <v/>
      </c>
      <c r="V883" s="155" t="str">
        <f t="shared" si="40"/>
        <v/>
      </c>
      <c r="W883" s="156" t="str">
        <f t="shared" si="41"/>
        <v/>
      </c>
      <c r="X883" s="155"/>
      <c r="Y883" s="155"/>
      <c r="Z883" s="155"/>
      <c r="AA883" s="155"/>
      <c r="AB883" s="156"/>
      <c r="AC883" s="155"/>
      <c r="AD883" s="155"/>
      <c r="AE883" s="155"/>
      <c r="AF883" s="155"/>
      <c r="AG883" s="156"/>
      <c r="AH883" s="155"/>
      <c r="AI883" s="155"/>
    </row>
    <row r="884" spans="1:35" x14ac:dyDescent="0.2">
      <c r="A884" s="147"/>
      <c r="B884" s="148"/>
      <c r="C884" s="149"/>
      <c r="D884" s="150"/>
      <c r="E884" s="151"/>
      <c r="F884" s="150"/>
      <c r="G884" s="152"/>
      <c r="H884" s="150"/>
      <c r="I884" s="150"/>
      <c r="J884" s="152"/>
      <c r="K884" s="151"/>
      <c r="L884" s="151"/>
      <c r="M884" s="151"/>
      <c r="N884" s="151"/>
      <c r="O884" s="152"/>
      <c r="P884" s="152"/>
      <c r="Q884" s="153"/>
      <c r="R884" s="153"/>
      <c r="S884" s="154"/>
      <c r="U884" s="155" t="str">
        <f t="shared" si="39"/>
        <v/>
      </c>
      <c r="V884" s="155" t="str">
        <f t="shared" si="40"/>
        <v/>
      </c>
      <c r="W884" s="156" t="str">
        <f t="shared" si="41"/>
        <v/>
      </c>
      <c r="X884" s="155"/>
      <c r="Y884" s="155"/>
      <c r="Z884" s="155"/>
      <c r="AA884" s="155"/>
      <c r="AB884" s="156"/>
      <c r="AC884" s="155"/>
      <c r="AD884" s="155"/>
      <c r="AE884" s="155"/>
      <c r="AF884" s="155"/>
      <c r="AG884" s="156"/>
      <c r="AH884" s="155"/>
      <c r="AI884" s="155"/>
    </row>
    <row r="885" spans="1:35" x14ac:dyDescent="0.2">
      <c r="A885" s="147"/>
      <c r="B885" s="148"/>
      <c r="C885" s="149"/>
      <c r="D885" s="150"/>
      <c r="E885" s="151"/>
      <c r="F885" s="150"/>
      <c r="G885" s="152"/>
      <c r="H885" s="150"/>
      <c r="I885" s="150"/>
      <c r="J885" s="152"/>
      <c r="K885" s="151"/>
      <c r="L885" s="151"/>
      <c r="M885" s="151"/>
      <c r="N885" s="151"/>
      <c r="O885" s="152"/>
      <c r="P885" s="152"/>
      <c r="Q885" s="153"/>
      <c r="R885" s="153"/>
      <c r="S885" s="154"/>
      <c r="U885" s="155" t="str">
        <f t="shared" si="39"/>
        <v/>
      </c>
      <c r="V885" s="155" t="str">
        <f t="shared" si="40"/>
        <v/>
      </c>
      <c r="W885" s="156" t="str">
        <f t="shared" si="41"/>
        <v/>
      </c>
      <c r="X885" s="155"/>
      <c r="Y885" s="155"/>
      <c r="Z885" s="155"/>
      <c r="AA885" s="155"/>
      <c r="AB885" s="156"/>
      <c r="AC885" s="155"/>
      <c r="AD885" s="155"/>
      <c r="AE885" s="155"/>
      <c r="AF885" s="155"/>
      <c r="AG885" s="156"/>
      <c r="AH885" s="155"/>
      <c r="AI885" s="155"/>
    </row>
    <row r="886" spans="1:35" x14ac:dyDescent="0.2">
      <c r="A886" s="147"/>
      <c r="B886" s="148"/>
      <c r="C886" s="149"/>
      <c r="D886" s="150"/>
      <c r="E886" s="151"/>
      <c r="F886" s="150"/>
      <c r="G886" s="152"/>
      <c r="H886" s="150"/>
      <c r="I886" s="150"/>
      <c r="J886" s="152"/>
      <c r="K886" s="151"/>
      <c r="L886" s="151"/>
      <c r="M886" s="151"/>
      <c r="N886" s="151"/>
      <c r="O886" s="152"/>
      <c r="P886" s="152"/>
      <c r="Q886" s="153"/>
      <c r="R886" s="153"/>
      <c r="S886" s="154"/>
      <c r="U886" s="155" t="str">
        <f t="shared" si="39"/>
        <v/>
      </c>
      <c r="V886" s="155" t="str">
        <f t="shared" si="40"/>
        <v/>
      </c>
      <c r="W886" s="156" t="str">
        <f t="shared" si="41"/>
        <v/>
      </c>
      <c r="X886" s="155"/>
      <c r="Y886" s="155"/>
      <c r="Z886" s="155"/>
      <c r="AA886" s="155"/>
      <c r="AB886" s="156"/>
      <c r="AC886" s="155"/>
      <c r="AD886" s="155"/>
      <c r="AE886" s="155"/>
      <c r="AF886" s="155"/>
      <c r="AG886" s="156"/>
      <c r="AH886" s="155"/>
      <c r="AI886" s="155"/>
    </row>
    <row r="887" spans="1:35" x14ac:dyDescent="0.2">
      <c r="A887" s="147"/>
      <c r="B887" s="148"/>
      <c r="C887" s="149"/>
      <c r="D887" s="150"/>
      <c r="E887" s="151"/>
      <c r="F887" s="150"/>
      <c r="G887" s="152"/>
      <c r="H887" s="150"/>
      <c r="I887" s="150"/>
      <c r="J887" s="152"/>
      <c r="K887" s="151"/>
      <c r="L887" s="151"/>
      <c r="M887" s="151"/>
      <c r="N887" s="151"/>
      <c r="O887" s="152"/>
      <c r="P887" s="152"/>
      <c r="Q887" s="153"/>
      <c r="R887" s="153"/>
      <c r="S887" s="154"/>
      <c r="U887" s="155" t="str">
        <f t="shared" si="39"/>
        <v/>
      </c>
      <c r="V887" s="155" t="str">
        <f t="shared" si="40"/>
        <v/>
      </c>
      <c r="W887" s="156" t="str">
        <f t="shared" si="41"/>
        <v/>
      </c>
      <c r="X887" s="155"/>
      <c r="Y887" s="155"/>
      <c r="Z887" s="155"/>
      <c r="AA887" s="155"/>
      <c r="AB887" s="156"/>
      <c r="AC887" s="155"/>
      <c r="AD887" s="155"/>
      <c r="AE887" s="155"/>
      <c r="AF887" s="155"/>
      <c r="AG887" s="156"/>
      <c r="AH887" s="155"/>
      <c r="AI887" s="155"/>
    </row>
    <row r="888" spans="1:35" x14ac:dyDescent="0.2">
      <c r="A888" s="147"/>
      <c r="B888" s="148"/>
      <c r="C888" s="149"/>
      <c r="D888" s="150"/>
      <c r="E888" s="151"/>
      <c r="F888" s="150"/>
      <c r="G888" s="152"/>
      <c r="H888" s="150"/>
      <c r="I888" s="150"/>
      <c r="J888" s="152"/>
      <c r="K888" s="151"/>
      <c r="L888" s="151"/>
      <c r="M888" s="151"/>
      <c r="N888" s="151"/>
      <c r="O888" s="152"/>
      <c r="P888" s="152"/>
      <c r="Q888" s="153"/>
      <c r="R888" s="153"/>
      <c r="S888" s="154"/>
      <c r="U888" s="155" t="str">
        <f t="shared" si="39"/>
        <v/>
      </c>
      <c r="V888" s="155" t="str">
        <f t="shared" si="40"/>
        <v/>
      </c>
      <c r="W888" s="156" t="str">
        <f t="shared" si="41"/>
        <v/>
      </c>
      <c r="X888" s="155"/>
      <c r="Y888" s="155"/>
      <c r="Z888" s="155"/>
      <c r="AA888" s="155"/>
      <c r="AB888" s="156"/>
      <c r="AC888" s="155"/>
      <c r="AD888" s="155"/>
      <c r="AE888" s="155"/>
      <c r="AF888" s="155"/>
      <c r="AG888" s="156"/>
      <c r="AH888" s="155"/>
      <c r="AI888" s="155"/>
    </row>
    <row r="889" spans="1:35" x14ac:dyDescent="0.2">
      <c r="A889" s="147"/>
      <c r="B889" s="148"/>
      <c r="C889" s="149"/>
      <c r="D889" s="150"/>
      <c r="E889" s="151"/>
      <c r="F889" s="150"/>
      <c r="G889" s="152"/>
      <c r="H889" s="150"/>
      <c r="I889" s="150"/>
      <c r="J889" s="152"/>
      <c r="K889" s="151"/>
      <c r="L889" s="151"/>
      <c r="M889" s="151"/>
      <c r="N889" s="151"/>
      <c r="O889" s="152"/>
      <c r="P889" s="152"/>
      <c r="Q889" s="153"/>
      <c r="R889" s="153"/>
      <c r="S889" s="154"/>
      <c r="U889" s="155" t="str">
        <f t="shared" si="39"/>
        <v/>
      </c>
      <c r="V889" s="155" t="str">
        <f t="shared" si="40"/>
        <v/>
      </c>
      <c r="W889" s="156" t="str">
        <f t="shared" si="41"/>
        <v/>
      </c>
      <c r="X889" s="155"/>
      <c r="Y889" s="155"/>
      <c r="Z889" s="155"/>
      <c r="AA889" s="155"/>
      <c r="AB889" s="156"/>
      <c r="AC889" s="155"/>
      <c r="AD889" s="155"/>
      <c r="AE889" s="155"/>
      <c r="AF889" s="155"/>
      <c r="AG889" s="156"/>
      <c r="AH889" s="155"/>
      <c r="AI889" s="155"/>
    </row>
    <row r="890" spans="1:35" x14ac:dyDescent="0.2">
      <c r="A890" s="147"/>
      <c r="B890" s="148"/>
      <c r="C890" s="149"/>
      <c r="D890" s="150"/>
      <c r="E890" s="151"/>
      <c r="F890" s="150"/>
      <c r="G890" s="152"/>
      <c r="H890" s="150"/>
      <c r="I890" s="150"/>
      <c r="J890" s="152"/>
      <c r="K890" s="151"/>
      <c r="L890" s="151"/>
      <c r="M890" s="151"/>
      <c r="N890" s="151"/>
      <c r="O890" s="152"/>
      <c r="P890" s="152"/>
      <c r="Q890" s="153"/>
      <c r="R890" s="153"/>
      <c r="S890" s="154"/>
      <c r="U890" s="155" t="str">
        <f t="shared" si="39"/>
        <v/>
      </c>
      <c r="V890" s="155" t="str">
        <f t="shared" si="40"/>
        <v/>
      </c>
      <c r="W890" s="156" t="str">
        <f t="shared" si="41"/>
        <v/>
      </c>
      <c r="X890" s="155"/>
      <c r="Y890" s="155"/>
      <c r="Z890" s="155"/>
      <c r="AA890" s="155"/>
      <c r="AB890" s="156"/>
      <c r="AC890" s="155"/>
      <c r="AD890" s="155"/>
      <c r="AE890" s="155"/>
      <c r="AF890" s="155"/>
      <c r="AG890" s="156"/>
      <c r="AH890" s="155"/>
      <c r="AI890" s="155"/>
    </row>
    <row r="891" spans="1:35" x14ac:dyDescent="0.2">
      <c r="A891" s="147"/>
      <c r="B891" s="148"/>
      <c r="C891" s="149"/>
      <c r="D891" s="150"/>
      <c r="E891" s="151"/>
      <c r="F891" s="150"/>
      <c r="G891" s="152"/>
      <c r="H891" s="150"/>
      <c r="I891" s="150"/>
      <c r="J891" s="152"/>
      <c r="K891" s="151"/>
      <c r="L891" s="151"/>
      <c r="M891" s="151"/>
      <c r="N891" s="151"/>
      <c r="O891" s="152"/>
      <c r="P891" s="152"/>
      <c r="Q891" s="153"/>
      <c r="R891" s="153"/>
      <c r="S891" s="154"/>
      <c r="U891" s="155" t="str">
        <f t="shared" si="39"/>
        <v/>
      </c>
      <c r="V891" s="155" t="str">
        <f t="shared" si="40"/>
        <v/>
      </c>
      <c r="W891" s="156" t="str">
        <f t="shared" si="41"/>
        <v/>
      </c>
      <c r="X891" s="155"/>
      <c r="Y891" s="155"/>
      <c r="Z891" s="155"/>
      <c r="AA891" s="155"/>
      <c r="AB891" s="156"/>
      <c r="AC891" s="155"/>
      <c r="AD891" s="155"/>
      <c r="AE891" s="155"/>
      <c r="AF891" s="155"/>
      <c r="AG891" s="156"/>
      <c r="AH891" s="155"/>
      <c r="AI891" s="155"/>
    </row>
    <row r="892" spans="1:35" x14ac:dyDescent="0.2">
      <c r="A892" s="147"/>
      <c r="B892" s="148"/>
      <c r="C892" s="149"/>
      <c r="D892" s="150"/>
      <c r="E892" s="151"/>
      <c r="F892" s="150"/>
      <c r="G892" s="152"/>
      <c r="H892" s="150"/>
      <c r="I892" s="150"/>
      <c r="J892" s="152"/>
      <c r="K892" s="151"/>
      <c r="L892" s="151"/>
      <c r="M892" s="151"/>
      <c r="N892" s="151"/>
      <c r="O892" s="152"/>
      <c r="P892" s="152"/>
      <c r="Q892" s="153"/>
      <c r="R892" s="153"/>
      <c r="S892" s="154"/>
      <c r="U892" s="155" t="str">
        <f t="shared" si="39"/>
        <v/>
      </c>
      <c r="V892" s="155" t="str">
        <f t="shared" si="40"/>
        <v/>
      </c>
      <c r="W892" s="156" t="str">
        <f t="shared" si="41"/>
        <v/>
      </c>
      <c r="X892" s="155"/>
      <c r="Y892" s="155"/>
      <c r="Z892" s="155"/>
      <c r="AA892" s="155"/>
      <c r="AB892" s="156"/>
      <c r="AC892" s="155"/>
      <c r="AD892" s="155"/>
      <c r="AE892" s="155"/>
      <c r="AF892" s="155"/>
      <c r="AG892" s="156"/>
      <c r="AH892" s="155"/>
      <c r="AI892" s="155"/>
    </row>
    <row r="893" spans="1:35" x14ac:dyDescent="0.2">
      <c r="A893" s="147"/>
      <c r="B893" s="148"/>
      <c r="C893" s="149"/>
      <c r="D893" s="150"/>
      <c r="E893" s="151"/>
      <c r="F893" s="150"/>
      <c r="G893" s="152"/>
      <c r="H893" s="150"/>
      <c r="I893" s="150"/>
      <c r="J893" s="152"/>
      <c r="K893" s="151"/>
      <c r="L893" s="151"/>
      <c r="M893" s="151"/>
      <c r="N893" s="151"/>
      <c r="O893" s="152"/>
      <c r="P893" s="152"/>
      <c r="Q893" s="153"/>
      <c r="R893" s="153"/>
      <c r="S893" s="154"/>
      <c r="U893" s="155" t="str">
        <f t="shared" si="39"/>
        <v/>
      </c>
      <c r="V893" s="155" t="str">
        <f t="shared" si="40"/>
        <v/>
      </c>
      <c r="W893" s="156" t="str">
        <f t="shared" si="41"/>
        <v/>
      </c>
      <c r="X893" s="155"/>
      <c r="Y893" s="155"/>
      <c r="Z893" s="155"/>
      <c r="AA893" s="155"/>
      <c r="AB893" s="156"/>
      <c r="AC893" s="155"/>
      <c r="AD893" s="155"/>
      <c r="AE893" s="155"/>
      <c r="AF893" s="155"/>
      <c r="AG893" s="156"/>
      <c r="AH893" s="155"/>
      <c r="AI893" s="155"/>
    </row>
    <row r="894" spans="1:35" x14ac:dyDescent="0.2">
      <c r="A894" s="147"/>
      <c r="B894" s="148"/>
      <c r="C894" s="149"/>
      <c r="D894" s="150"/>
      <c r="E894" s="151"/>
      <c r="F894" s="150"/>
      <c r="G894" s="152"/>
      <c r="H894" s="150"/>
      <c r="I894" s="150"/>
      <c r="J894" s="152"/>
      <c r="K894" s="151"/>
      <c r="L894" s="151"/>
      <c r="M894" s="151"/>
      <c r="N894" s="151"/>
      <c r="O894" s="152"/>
      <c r="P894" s="152"/>
      <c r="Q894" s="153"/>
      <c r="R894" s="153"/>
      <c r="S894" s="154"/>
      <c r="U894" s="155" t="str">
        <f t="shared" si="39"/>
        <v/>
      </c>
      <c r="V894" s="155" t="str">
        <f t="shared" si="40"/>
        <v/>
      </c>
      <c r="W894" s="156" t="str">
        <f t="shared" si="41"/>
        <v/>
      </c>
      <c r="X894" s="155"/>
      <c r="Y894" s="155"/>
      <c r="Z894" s="155"/>
      <c r="AA894" s="155"/>
      <c r="AB894" s="156"/>
      <c r="AC894" s="155"/>
      <c r="AD894" s="155"/>
      <c r="AE894" s="155"/>
      <c r="AF894" s="155"/>
      <c r="AG894" s="156"/>
      <c r="AH894" s="155"/>
      <c r="AI894" s="155"/>
    </row>
    <row r="895" spans="1:35" x14ac:dyDescent="0.2">
      <c r="A895" s="147"/>
      <c r="B895" s="148"/>
      <c r="C895" s="149"/>
      <c r="D895" s="150"/>
      <c r="E895" s="151"/>
      <c r="F895" s="150"/>
      <c r="G895" s="152"/>
      <c r="H895" s="150"/>
      <c r="I895" s="150"/>
      <c r="J895" s="152"/>
      <c r="K895" s="151"/>
      <c r="L895" s="151"/>
      <c r="M895" s="151"/>
      <c r="N895" s="151"/>
      <c r="O895" s="152"/>
      <c r="P895" s="152"/>
      <c r="Q895" s="153"/>
      <c r="R895" s="153"/>
      <c r="S895" s="154"/>
      <c r="U895" s="155" t="str">
        <f t="shared" si="39"/>
        <v/>
      </c>
      <c r="V895" s="155" t="str">
        <f t="shared" si="40"/>
        <v/>
      </c>
      <c r="W895" s="156" t="str">
        <f t="shared" si="41"/>
        <v/>
      </c>
      <c r="X895" s="155"/>
      <c r="Y895" s="155"/>
      <c r="Z895" s="155"/>
      <c r="AA895" s="155"/>
      <c r="AB895" s="156"/>
      <c r="AC895" s="155"/>
      <c r="AD895" s="155"/>
      <c r="AE895" s="155"/>
      <c r="AF895" s="155"/>
      <c r="AG895" s="156"/>
      <c r="AH895" s="155"/>
      <c r="AI895" s="155"/>
    </row>
    <row r="896" spans="1:35" x14ac:dyDescent="0.2">
      <c r="A896" s="147"/>
      <c r="B896" s="148"/>
      <c r="C896" s="149"/>
      <c r="D896" s="150"/>
      <c r="E896" s="151"/>
      <c r="F896" s="150"/>
      <c r="G896" s="152"/>
      <c r="H896" s="150"/>
      <c r="I896" s="150"/>
      <c r="J896" s="152"/>
      <c r="K896" s="151"/>
      <c r="L896" s="151"/>
      <c r="M896" s="151"/>
      <c r="N896" s="151"/>
      <c r="O896" s="152"/>
      <c r="P896" s="152"/>
      <c r="Q896" s="153"/>
      <c r="R896" s="153"/>
      <c r="S896" s="154"/>
      <c r="U896" s="155" t="str">
        <f t="shared" si="39"/>
        <v/>
      </c>
      <c r="V896" s="155" t="str">
        <f t="shared" si="40"/>
        <v/>
      </c>
      <c r="W896" s="156" t="str">
        <f t="shared" si="41"/>
        <v/>
      </c>
      <c r="X896" s="155"/>
      <c r="Y896" s="155"/>
      <c r="Z896" s="155"/>
      <c r="AA896" s="155"/>
      <c r="AB896" s="156"/>
      <c r="AC896" s="155"/>
      <c r="AD896" s="155"/>
      <c r="AE896" s="155"/>
      <c r="AF896" s="155"/>
      <c r="AG896" s="156"/>
      <c r="AH896" s="155"/>
      <c r="AI896" s="155"/>
    </row>
    <row r="897" spans="1:35" x14ac:dyDescent="0.2">
      <c r="A897" s="147"/>
      <c r="B897" s="148"/>
      <c r="C897" s="149"/>
      <c r="D897" s="150"/>
      <c r="E897" s="151"/>
      <c r="F897" s="150"/>
      <c r="G897" s="152"/>
      <c r="H897" s="150"/>
      <c r="I897" s="150"/>
      <c r="J897" s="152"/>
      <c r="K897" s="151"/>
      <c r="L897" s="151"/>
      <c r="M897" s="151"/>
      <c r="N897" s="151"/>
      <c r="O897" s="152"/>
      <c r="P897" s="152"/>
      <c r="Q897" s="153"/>
      <c r="R897" s="153"/>
      <c r="S897" s="154"/>
      <c r="U897" s="155" t="str">
        <f t="shared" si="39"/>
        <v/>
      </c>
      <c r="V897" s="155" t="str">
        <f t="shared" si="40"/>
        <v/>
      </c>
      <c r="W897" s="156" t="str">
        <f t="shared" si="41"/>
        <v/>
      </c>
      <c r="X897" s="155"/>
      <c r="Y897" s="155"/>
      <c r="Z897" s="155"/>
      <c r="AA897" s="155"/>
      <c r="AB897" s="156"/>
      <c r="AC897" s="155"/>
      <c r="AD897" s="155"/>
      <c r="AE897" s="155"/>
      <c r="AF897" s="155"/>
      <c r="AG897" s="156"/>
      <c r="AH897" s="155"/>
      <c r="AI897" s="155"/>
    </row>
    <row r="898" spans="1:35" x14ac:dyDescent="0.2">
      <c r="A898" s="147"/>
      <c r="B898" s="148"/>
      <c r="C898" s="149"/>
      <c r="D898" s="150"/>
      <c r="E898" s="151"/>
      <c r="F898" s="150"/>
      <c r="G898" s="152"/>
      <c r="H898" s="150"/>
      <c r="I898" s="150"/>
      <c r="J898" s="152"/>
      <c r="K898" s="151"/>
      <c r="L898" s="151"/>
      <c r="M898" s="151"/>
      <c r="N898" s="151"/>
      <c r="O898" s="152"/>
      <c r="P898" s="152"/>
      <c r="Q898" s="153"/>
      <c r="R898" s="153"/>
      <c r="S898" s="154"/>
      <c r="U898" s="155" t="str">
        <f t="shared" si="39"/>
        <v/>
      </c>
      <c r="V898" s="155" t="str">
        <f t="shared" si="40"/>
        <v/>
      </c>
      <c r="W898" s="156" t="str">
        <f t="shared" si="41"/>
        <v/>
      </c>
      <c r="X898" s="155"/>
      <c r="Y898" s="155"/>
      <c r="Z898" s="155"/>
      <c r="AA898" s="155"/>
      <c r="AB898" s="156"/>
      <c r="AC898" s="155"/>
      <c r="AD898" s="155"/>
      <c r="AE898" s="155"/>
      <c r="AF898" s="155"/>
      <c r="AG898" s="156"/>
      <c r="AH898" s="155"/>
      <c r="AI898" s="155"/>
    </row>
    <row r="899" spans="1:35" x14ac:dyDescent="0.2">
      <c r="A899" s="147"/>
      <c r="B899" s="148"/>
      <c r="C899" s="149"/>
      <c r="D899" s="150"/>
      <c r="E899" s="151"/>
      <c r="F899" s="150"/>
      <c r="G899" s="152"/>
      <c r="H899" s="150"/>
      <c r="I899" s="150"/>
      <c r="J899" s="152"/>
      <c r="K899" s="151"/>
      <c r="L899" s="151"/>
      <c r="M899" s="151"/>
      <c r="N899" s="151"/>
      <c r="O899" s="152"/>
      <c r="P899" s="152"/>
      <c r="Q899" s="153"/>
      <c r="R899" s="153"/>
      <c r="S899" s="154"/>
      <c r="U899" s="155" t="str">
        <f t="shared" si="39"/>
        <v/>
      </c>
      <c r="V899" s="155" t="str">
        <f t="shared" si="40"/>
        <v/>
      </c>
      <c r="W899" s="156" t="str">
        <f t="shared" si="41"/>
        <v/>
      </c>
      <c r="X899" s="155"/>
      <c r="Y899" s="155"/>
      <c r="Z899" s="155"/>
      <c r="AA899" s="155"/>
      <c r="AB899" s="156"/>
      <c r="AC899" s="155"/>
      <c r="AD899" s="155"/>
      <c r="AE899" s="155"/>
      <c r="AF899" s="155"/>
      <c r="AG899" s="156"/>
      <c r="AH899" s="155"/>
      <c r="AI899" s="155"/>
    </row>
    <row r="900" spans="1:35" x14ac:dyDescent="0.2">
      <c r="A900" s="147"/>
      <c r="B900" s="148"/>
      <c r="C900" s="149"/>
      <c r="D900" s="150"/>
      <c r="E900" s="151"/>
      <c r="F900" s="150"/>
      <c r="G900" s="152"/>
      <c r="H900" s="150"/>
      <c r="I900" s="150"/>
      <c r="J900" s="152"/>
      <c r="K900" s="151"/>
      <c r="L900" s="151"/>
      <c r="M900" s="151"/>
      <c r="N900" s="151"/>
      <c r="O900" s="152"/>
      <c r="P900" s="152"/>
      <c r="Q900" s="153"/>
      <c r="R900" s="153"/>
      <c r="S900" s="154"/>
      <c r="U900" s="155" t="str">
        <f t="shared" si="39"/>
        <v/>
      </c>
      <c r="V900" s="155" t="str">
        <f t="shared" si="40"/>
        <v/>
      </c>
      <c r="W900" s="156" t="str">
        <f t="shared" si="41"/>
        <v/>
      </c>
      <c r="X900" s="155"/>
      <c r="Y900" s="155"/>
      <c r="Z900" s="155"/>
      <c r="AA900" s="155"/>
      <c r="AB900" s="156"/>
      <c r="AC900" s="155"/>
      <c r="AD900" s="155"/>
      <c r="AE900" s="155"/>
      <c r="AF900" s="155"/>
      <c r="AG900" s="156"/>
      <c r="AH900" s="155"/>
      <c r="AI900" s="155"/>
    </row>
    <row r="901" spans="1:35" x14ac:dyDescent="0.2">
      <c r="A901" s="147"/>
      <c r="B901" s="148"/>
      <c r="C901" s="149"/>
      <c r="D901" s="150"/>
      <c r="E901" s="151"/>
      <c r="F901" s="150"/>
      <c r="G901" s="152"/>
      <c r="H901" s="150"/>
      <c r="I901" s="150"/>
      <c r="J901" s="152"/>
      <c r="K901" s="151"/>
      <c r="L901" s="151"/>
      <c r="M901" s="151"/>
      <c r="N901" s="151"/>
      <c r="O901" s="152"/>
      <c r="P901" s="152"/>
      <c r="Q901" s="153"/>
      <c r="R901" s="153"/>
      <c r="S901" s="154"/>
      <c r="U901" s="155" t="str">
        <f t="shared" si="39"/>
        <v/>
      </c>
      <c r="V901" s="155" t="str">
        <f t="shared" si="40"/>
        <v/>
      </c>
      <c r="W901" s="156" t="str">
        <f t="shared" si="41"/>
        <v/>
      </c>
      <c r="X901" s="155"/>
      <c r="Y901" s="155"/>
      <c r="Z901" s="155"/>
      <c r="AA901" s="155"/>
      <c r="AB901" s="156"/>
      <c r="AC901" s="155"/>
      <c r="AD901" s="155"/>
      <c r="AE901" s="155"/>
      <c r="AF901" s="155"/>
      <c r="AG901" s="156"/>
      <c r="AH901" s="155"/>
      <c r="AI901" s="155"/>
    </row>
    <row r="902" spans="1:35" x14ac:dyDescent="0.2">
      <c r="A902" s="147"/>
      <c r="B902" s="148"/>
      <c r="C902" s="149"/>
      <c r="D902" s="150"/>
      <c r="E902" s="151"/>
      <c r="F902" s="150"/>
      <c r="G902" s="152"/>
      <c r="H902" s="150"/>
      <c r="I902" s="150"/>
      <c r="J902" s="152"/>
      <c r="K902" s="151"/>
      <c r="L902" s="151"/>
      <c r="M902" s="151"/>
      <c r="N902" s="151"/>
      <c r="O902" s="152"/>
      <c r="P902" s="152"/>
      <c r="Q902" s="153"/>
      <c r="R902" s="153"/>
      <c r="S902" s="154"/>
      <c r="U902" s="155" t="str">
        <f t="shared" si="39"/>
        <v/>
      </c>
      <c r="V902" s="155" t="str">
        <f t="shared" si="40"/>
        <v/>
      </c>
      <c r="W902" s="156" t="str">
        <f t="shared" si="41"/>
        <v/>
      </c>
      <c r="X902" s="155"/>
      <c r="Y902" s="155"/>
      <c r="Z902" s="155"/>
      <c r="AA902" s="155"/>
      <c r="AB902" s="156"/>
      <c r="AC902" s="155"/>
      <c r="AD902" s="155"/>
      <c r="AE902" s="155"/>
      <c r="AF902" s="155"/>
      <c r="AG902" s="156"/>
      <c r="AH902" s="155"/>
      <c r="AI902" s="155"/>
    </row>
    <row r="903" spans="1:35" x14ac:dyDescent="0.2">
      <c r="A903" s="147"/>
      <c r="B903" s="148"/>
      <c r="C903" s="149"/>
      <c r="D903" s="150"/>
      <c r="E903" s="151"/>
      <c r="F903" s="150"/>
      <c r="G903" s="152"/>
      <c r="H903" s="150"/>
      <c r="I903" s="150"/>
      <c r="J903" s="152"/>
      <c r="K903" s="151"/>
      <c r="L903" s="151"/>
      <c r="M903" s="151"/>
      <c r="N903" s="151"/>
      <c r="O903" s="152"/>
      <c r="P903" s="152"/>
      <c r="Q903" s="153"/>
      <c r="R903" s="153"/>
      <c r="S903" s="154"/>
      <c r="U903" s="155" t="str">
        <f t="shared" si="39"/>
        <v/>
      </c>
      <c r="V903" s="155" t="str">
        <f t="shared" si="40"/>
        <v/>
      </c>
      <c r="W903" s="156" t="str">
        <f t="shared" si="41"/>
        <v/>
      </c>
      <c r="X903" s="155"/>
      <c r="Y903" s="155"/>
      <c r="Z903" s="155"/>
      <c r="AA903" s="155"/>
      <c r="AB903" s="156"/>
      <c r="AC903" s="155"/>
      <c r="AD903" s="155"/>
      <c r="AE903" s="155"/>
      <c r="AF903" s="155"/>
      <c r="AG903" s="156"/>
      <c r="AH903" s="155"/>
      <c r="AI903" s="155"/>
    </row>
    <row r="904" spans="1:35" x14ac:dyDescent="0.2">
      <c r="A904" s="147"/>
      <c r="B904" s="148"/>
      <c r="C904" s="149"/>
      <c r="D904" s="150"/>
      <c r="E904" s="151"/>
      <c r="F904" s="150"/>
      <c r="G904" s="152"/>
      <c r="H904" s="150"/>
      <c r="I904" s="150"/>
      <c r="J904" s="152"/>
      <c r="K904" s="151"/>
      <c r="L904" s="151"/>
      <c r="M904" s="151"/>
      <c r="N904" s="151"/>
      <c r="O904" s="152"/>
      <c r="P904" s="152"/>
      <c r="Q904" s="153"/>
      <c r="R904" s="153"/>
      <c r="S904" s="154"/>
      <c r="U904" s="155" t="str">
        <f t="shared" si="39"/>
        <v/>
      </c>
      <c r="V904" s="155" t="str">
        <f t="shared" si="40"/>
        <v/>
      </c>
      <c r="W904" s="156" t="str">
        <f t="shared" si="41"/>
        <v/>
      </c>
      <c r="X904" s="155"/>
      <c r="Y904" s="155"/>
      <c r="Z904" s="155"/>
      <c r="AA904" s="155"/>
      <c r="AB904" s="156"/>
      <c r="AC904" s="155"/>
      <c r="AD904" s="155"/>
      <c r="AE904" s="155"/>
      <c r="AF904" s="155"/>
      <c r="AG904" s="156"/>
      <c r="AH904" s="155"/>
      <c r="AI904" s="155"/>
    </row>
    <row r="905" spans="1:35" x14ac:dyDescent="0.2">
      <c r="A905" s="147"/>
      <c r="B905" s="148"/>
      <c r="C905" s="149"/>
      <c r="D905" s="150"/>
      <c r="E905" s="151"/>
      <c r="F905" s="150"/>
      <c r="G905" s="152"/>
      <c r="H905" s="150"/>
      <c r="I905" s="150"/>
      <c r="J905" s="152"/>
      <c r="K905" s="151"/>
      <c r="L905" s="151"/>
      <c r="M905" s="151"/>
      <c r="N905" s="151"/>
      <c r="O905" s="152"/>
      <c r="P905" s="152"/>
      <c r="Q905" s="153"/>
      <c r="R905" s="153"/>
      <c r="S905" s="154"/>
      <c r="U905" s="155" t="str">
        <f t="shared" ref="U905:U962" si="42">IF(K905, K905,"")</f>
        <v/>
      </c>
      <c r="V905" s="155" t="str">
        <f t="shared" ref="V905:V962" si="43">IF(M905, M905,"")</f>
        <v/>
      </c>
      <c r="W905" s="156" t="str">
        <f t="shared" ref="W905:W962" si="44">IF(O905, O905,"")</f>
        <v/>
      </c>
      <c r="X905" s="155"/>
      <c r="Y905" s="155"/>
      <c r="Z905" s="155"/>
      <c r="AA905" s="155"/>
      <c r="AB905" s="156"/>
      <c r="AC905" s="155"/>
      <c r="AD905" s="155"/>
      <c r="AE905" s="155"/>
      <c r="AF905" s="155"/>
      <c r="AG905" s="156"/>
      <c r="AH905" s="155"/>
      <c r="AI905" s="155"/>
    </row>
    <row r="906" spans="1:35" x14ac:dyDescent="0.2">
      <c r="A906" s="147"/>
      <c r="B906" s="148"/>
      <c r="C906" s="149"/>
      <c r="D906" s="150"/>
      <c r="E906" s="151"/>
      <c r="F906" s="150"/>
      <c r="G906" s="152"/>
      <c r="H906" s="150"/>
      <c r="I906" s="150"/>
      <c r="J906" s="152"/>
      <c r="K906" s="151"/>
      <c r="L906" s="151"/>
      <c r="M906" s="151"/>
      <c r="N906" s="151"/>
      <c r="O906" s="152"/>
      <c r="P906" s="152"/>
      <c r="Q906" s="153"/>
      <c r="R906" s="153"/>
      <c r="S906" s="154"/>
      <c r="U906" s="155" t="str">
        <f t="shared" si="42"/>
        <v/>
      </c>
      <c r="V906" s="155" t="str">
        <f t="shared" si="43"/>
        <v/>
      </c>
      <c r="W906" s="156" t="str">
        <f t="shared" si="44"/>
        <v/>
      </c>
      <c r="X906" s="155"/>
      <c r="Y906" s="155"/>
      <c r="Z906" s="155"/>
      <c r="AA906" s="155"/>
      <c r="AB906" s="156"/>
      <c r="AC906" s="155"/>
      <c r="AD906" s="155"/>
      <c r="AE906" s="155"/>
      <c r="AF906" s="155"/>
      <c r="AG906" s="156"/>
      <c r="AH906" s="155"/>
      <c r="AI906" s="155"/>
    </row>
    <row r="907" spans="1:35" x14ac:dyDescent="0.2">
      <c r="A907" s="147"/>
      <c r="B907" s="148"/>
      <c r="C907" s="149"/>
      <c r="D907" s="150"/>
      <c r="E907" s="151"/>
      <c r="F907" s="150"/>
      <c r="G907" s="152"/>
      <c r="H907" s="150"/>
      <c r="I907" s="150"/>
      <c r="J907" s="152"/>
      <c r="K907" s="151"/>
      <c r="L907" s="151"/>
      <c r="M907" s="151"/>
      <c r="N907" s="151"/>
      <c r="O907" s="152"/>
      <c r="P907" s="152"/>
      <c r="Q907" s="153"/>
      <c r="R907" s="153"/>
      <c r="S907" s="154"/>
      <c r="U907" s="155" t="str">
        <f t="shared" si="42"/>
        <v/>
      </c>
      <c r="V907" s="155" t="str">
        <f t="shared" si="43"/>
        <v/>
      </c>
      <c r="W907" s="156" t="str">
        <f t="shared" si="44"/>
        <v/>
      </c>
      <c r="X907" s="155"/>
      <c r="Y907" s="155"/>
      <c r="Z907" s="155"/>
      <c r="AA907" s="155"/>
      <c r="AB907" s="156"/>
      <c r="AC907" s="155"/>
      <c r="AD907" s="155"/>
      <c r="AE907" s="155"/>
      <c r="AF907" s="155"/>
      <c r="AG907" s="156"/>
      <c r="AH907" s="155"/>
      <c r="AI907" s="155"/>
    </row>
    <row r="908" spans="1:35" x14ac:dyDescent="0.2">
      <c r="A908" s="147"/>
      <c r="B908" s="148"/>
      <c r="C908" s="149"/>
      <c r="D908" s="150"/>
      <c r="E908" s="151"/>
      <c r="F908" s="150"/>
      <c r="G908" s="152"/>
      <c r="H908" s="150"/>
      <c r="I908" s="150"/>
      <c r="J908" s="152"/>
      <c r="K908" s="151"/>
      <c r="L908" s="151"/>
      <c r="M908" s="151"/>
      <c r="N908" s="151"/>
      <c r="O908" s="152"/>
      <c r="P908" s="152"/>
      <c r="Q908" s="153"/>
      <c r="R908" s="153"/>
      <c r="S908" s="154"/>
      <c r="U908" s="155" t="str">
        <f t="shared" si="42"/>
        <v/>
      </c>
      <c r="V908" s="155" t="str">
        <f t="shared" si="43"/>
        <v/>
      </c>
      <c r="W908" s="156" t="str">
        <f t="shared" si="44"/>
        <v/>
      </c>
      <c r="X908" s="155"/>
      <c r="Y908" s="155"/>
      <c r="Z908" s="155"/>
      <c r="AA908" s="155"/>
      <c r="AB908" s="156"/>
      <c r="AC908" s="155"/>
      <c r="AD908" s="155"/>
      <c r="AE908" s="155"/>
      <c r="AF908" s="155"/>
      <c r="AG908" s="156"/>
      <c r="AH908" s="155"/>
      <c r="AI908" s="155"/>
    </row>
    <row r="909" spans="1:35" x14ac:dyDescent="0.2">
      <c r="A909" s="147"/>
      <c r="B909" s="148"/>
      <c r="C909" s="149"/>
      <c r="D909" s="150"/>
      <c r="E909" s="151"/>
      <c r="F909" s="150"/>
      <c r="G909" s="152"/>
      <c r="H909" s="150"/>
      <c r="I909" s="150"/>
      <c r="J909" s="152"/>
      <c r="K909" s="151"/>
      <c r="L909" s="151"/>
      <c r="M909" s="151"/>
      <c r="N909" s="151"/>
      <c r="O909" s="152"/>
      <c r="P909" s="152"/>
      <c r="Q909" s="153"/>
      <c r="R909" s="153"/>
      <c r="S909" s="154"/>
      <c r="U909" s="155" t="str">
        <f t="shared" si="42"/>
        <v/>
      </c>
      <c r="V909" s="155" t="str">
        <f t="shared" si="43"/>
        <v/>
      </c>
      <c r="W909" s="156" t="str">
        <f t="shared" si="44"/>
        <v/>
      </c>
      <c r="X909" s="155"/>
      <c r="Y909" s="155"/>
      <c r="Z909" s="155"/>
      <c r="AA909" s="155"/>
      <c r="AB909" s="156"/>
      <c r="AC909" s="155"/>
      <c r="AD909" s="155"/>
      <c r="AE909" s="155"/>
      <c r="AF909" s="155"/>
      <c r="AG909" s="156"/>
      <c r="AH909" s="155"/>
      <c r="AI909" s="155"/>
    </row>
    <row r="910" spans="1:35" x14ac:dyDescent="0.2">
      <c r="A910" s="147"/>
      <c r="B910" s="148"/>
      <c r="C910" s="149"/>
      <c r="D910" s="150"/>
      <c r="E910" s="151"/>
      <c r="F910" s="150"/>
      <c r="G910" s="152"/>
      <c r="H910" s="150"/>
      <c r="I910" s="150"/>
      <c r="J910" s="152"/>
      <c r="K910" s="151"/>
      <c r="L910" s="151"/>
      <c r="M910" s="151"/>
      <c r="N910" s="151"/>
      <c r="O910" s="152"/>
      <c r="P910" s="152"/>
      <c r="Q910" s="153"/>
      <c r="R910" s="153"/>
      <c r="S910" s="154"/>
      <c r="U910" s="155" t="str">
        <f t="shared" si="42"/>
        <v/>
      </c>
      <c r="V910" s="155" t="str">
        <f t="shared" si="43"/>
        <v/>
      </c>
      <c r="W910" s="156" t="str">
        <f t="shared" si="44"/>
        <v/>
      </c>
      <c r="X910" s="155"/>
      <c r="Y910" s="155"/>
      <c r="Z910" s="155"/>
      <c r="AA910" s="155"/>
      <c r="AB910" s="156"/>
      <c r="AC910" s="155"/>
      <c r="AD910" s="155"/>
      <c r="AE910" s="155"/>
      <c r="AF910" s="155"/>
      <c r="AG910" s="156"/>
      <c r="AH910" s="155"/>
      <c r="AI910" s="155"/>
    </row>
    <row r="911" spans="1:35" x14ac:dyDescent="0.2">
      <c r="A911" s="147"/>
      <c r="B911" s="148"/>
      <c r="C911" s="149"/>
      <c r="D911" s="150"/>
      <c r="E911" s="151"/>
      <c r="F911" s="150"/>
      <c r="G911" s="152"/>
      <c r="H911" s="150"/>
      <c r="I911" s="150"/>
      <c r="J911" s="152"/>
      <c r="K911" s="151"/>
      <c r="L911" s="151"/>
      <c r="M911" s="151"/>
      <c r="N911" s="151"/>
      <c r="O911" s="152"/>
      <c r="P911" s="152"/>
      <c r="Q911" s="153"/>
      <c r="R911" s="153"/>
      <c r="S911" s="154"/>
      <c r="U911" s="155" t="str">
        <f t="shared" si="42"/>
        <v/>
      </c>
      <c r="V911" s="155" t="str">
        <f t="shared" si="43"/>
        <v/>
      </c>
      <c r="W911" s="156" t="str">
        <f t="shared" si="44"/>
        <v/>
      </c>
      <c r="X911" s="155"/>
      <c r="Y911" s="155"/>
      <c r="Z911" s="155"/>
      <c r="AA911" s="155"/>
      <c r="AB911" s="156"/>
      <c r="AC911" s="155"/>
      <c r="AD911" s="155"/>
      <c r="AE911" s="155"/>
      <c r="AF911" s="155"/>
      <c r="AG911" s="156"/>
      <c r="AH911" s="155"/>
      <c r="AI911" s="155"/>
    </row>
    <row r="912" spans="1:35" x14ac:dyDescent="0.2">
      <c r="A912" s="147"/>
      <c r="B912" s="148"/>
      <c r="C912" s="149"/>
      <c r="D912" s="150"/>
      <c r="E912" s="151"/>
      <c r="F912" s="150"/>
      <c r="G912" s="152"/>
      <c r="H912" s="150"/>
      <c r="I912" s="150"/>
      <c r="J912" s="152"/>
      <c r="K912" s="151"/>
      <c r="L912" s="151"/>
      <c r="M912" s="151"/>
      <c r="N912" s="151"/>
      <c r="O912" s="152"/>
      <c r="P912" s="152"/>
      <c r="Q912" s="153"/>
      <c r="R912" s="153"/>
      <c r="S912" s="154"/>
      <c r="U912" s="155" t="str">
        <f t="shared" si="42"/>
        <v/>
      </c>
      <c r="V912" s="155" t="str">
        <f t="shared" si="43"/>
        <v/>
      </c>
      <c r="W912" s="156" t="str">
        <f t="shared" si="44"/>
        <v/>
      </c>
      <c r="X912" s="155"/>
      <c r="Y912" s="155"/>
      <c r="Z912" s="155"/>
      <c r="AA912" s="155"/>
      <c r="AB912" s="156"/>
      <c r="AC912" s="155"/>
      <c r="AD912" s="155"/>
      <c r="AE912" s="155"/>
      <c r="AF912" s="155"/>
      <c r="AG912" s="156"/>
      <c r="AH912" s="155"/>
      <c r="AI912" s="155"/>
    </row>
    <row r="913" spans="1:35" x14ac:dyDescent="0.2">
      <c r="A913" s="147"/>
      <c r="B913" s="148"/>
      <c r="C913" s="149"/>
      <c r="D913" s="150"/>
      <c r="E913" s="151"/>
      <c r="F913" s="150"/>
      <c r="G913" s="152"/>
      <c r="H913" s="150"/>
      <c r="I913" s="150"/>
      <c r="J913" s="152"/>
      <c r="K913" s="151"/>
      <c r="L913" s="151"/>
      <c r="M913" s="151"/>
      <c r="N913" s="151"/>
      <c r="O913" s="152"/>
      <c r="P913" s="152"/>
      <c r="Q913" s="153"/>
      <c r="R913" s="153"/>
      <c r="S913" s="154"/>
      <c r="U913" s="155" t="str">
        <f t="shared" si="42"/>
        <v/>
      </c>
      <c r="V913" s="155" t="str">
        <f t="shared" si="43"/>
        <v/>
      </c>
      <c r="W913" s="156" t="str">
        <f t="shared" si="44"/>
        <v/>
      </c>
      <c r="X913" s="155"/>
      <c r="Y913" s="155"/>
      <c r="Z913" s="155"/>
      <c r="AA913" s="155"/>
      <c r="AB913" s="156"/>
      <c r="AC913" s="155"/>
      <c r="AD913" s="155"/>
      <c r="AE913" s="155"/>
      <c r="AF913" s="155"/>
      <c r="AG913" s="156"/>
      <c r="AH913" s="155"/>
      <c r="AI913" s="155"/>
    </row>
    <row r="914" spans="1:35" x14ac:dyDescent="0.2">
      <c r="A914" s="147"/>
      <c r="B914" s="148"/>
      <c r="C914" s="149"/>
      <c r="D914" s="150"/>
      <c r="E914" s="151"/>
      <c r="F914" s="150"/>
      <c r="G914" s="152"/>
      <c r="H914" s="150"/>
      <c r="I914" s="150"/>
      <c r="J914" s="152"/>
      <c r="K914" s="151"/>
      <c r="L914" s="151"/>
      <c r="M914" s="151"/>
      <c r="N914" s="151"/>
      <c r="O914" s="152"/>
      <c r="P914" s="152"/>
      <c r="Q914" s="153"/>
      <c r="R914" s="153"/>
      <c r="S914" s="154"/>
      <c r="U914" s="155" t="str">
        <f t="shared" si="42"/>
        <v/>
      </c>
      <c r="V914" s="155" t="str">
        <f t="shared" si="43"/>
        <v/>
      </c>
      <c r="W914" s="156" t="str">
        <f t="shared" si="44"/>
        <v/>
      </c>
      <c r="X914" s="155"/>
      <c r="Y914" s="155"/>
      <c r="Z914" s="155"/>
      <c r="AA914" s="155"/>
      <c r="AB914" s="156"/>
      <c r="AC914" s="155"/>
      <c r="AD914" s="155"/>
      <c r="AE914" s="155"/>
      <c r="AF914" s="155"/>
      <c r="AG914" s="156"/>
      <c r="AH914" s="155"/>
      <c r="AI914" s="155"/>
    </row>
    <row r="915" spans="1:35" x14ac:dyDescent="0.2">
      <c r="A915" s="147"/>
      <c r="B915" s="148"/>
      <c r="C915" s="149"/>
      <c r="D915" s="150"/>
      <c r="E915" s="151"/>
      <c r="F915" s="150"/>
      <c r="G915" s="152"/>
      <c r="H915" s="150"/>
      <c r="I915" s="150"/>
      <c r="J915" s="152"/>
      <c r="K915" s="151"/>
      <c r="L915" s="151"/>
      <c r="M915" s="151"/>
      <c r="N915" s="151"/>
      <c r="O915" s="152"/>
      <c r="P915" s="152"/>
      <c r="Q915" s="153"/>
      <c r="R915" s="153"/>
      <c r="S915" s="154"/>
      <c r="U915" s="155" t="str">
        <f t="shared" si="42"/>
        <v/>
      </c>
      <c r="V915" s="155" t="str">
        <f t="shared" si="43"/>
        <v/>
      </c>
      <c r="W915" s="156" t="str">
        <f t="shared" si="44"/>
        <v/>
      </c>
      <c r="X915" s="155"/>
      <c r="Y915" s="155"/>
      <c r="Z915" s="155"/>
      <c r="AA915" s="155"/>
      <c r="AB915" s="156"/>
      <c r="AC915" s="155"/>
      <c r="AD915" s="155"/>
      <c r="AE915" s="155"/>
      <c r="AF915" s="155"/>
      <c r="AG915" s="156"/>
      <c r="AH915" s="155"/>
      <c r="AI915" s="155"/>
    </row>
    <row r="916" spans="1:35" x14ac:dyDescent="0.2">
      <c r="A916" s="147"/>
      <c r="B916" s="148"/>
      <c r="C916" s="149"/>
      <c r="D916" s="150"/>
      <c r="E916" s="151"/>
      <c r="F916" s="150"/>
      <c r="G916" s="152"/>
      <c r="H916" s="150"/>
      <c r="I916" s="150"/>
      <c r="J916" s="152"/>
      <c r="K916" s="151"/>
      <c r="L916" s="151"/>
      <c r="M916" s="151"/>
      <c r="N916" s="151"/>
      <c r="O916" s="152"/>
      <c r="P916" s="152"/>
      <c r="Q916" s="153"/>
      <c r="R916" s="153"/>
      <c r="S916" s="154"/>
      <c r="U916" s="155" t="str">
        <f t="shared" si="42"/>
        <v/>
      </c>
      <c r="V916" s="155" t="str">
        <f t="shared" si="43"/>
        <v/>
      </c>
      <c r="W916" s="156" t="str">
        <f t="shared" si="44"/>
        <v/>
      </c>
      <c r="X916" s="155"/>
      <c r="Y916" s="155"/>
      <c r="Z916" s="155"/>
      <c r="AA916" s="155"/>
      <c r="AB916" s="156"/>
      <c r="AC916" s="155"/>
      <c r="AD916" s="155"/>
      <c r="AE916" s="155"/>
      <c r="AF916" s="155"/>
      <c r="AG916" s="156"/>
      <c r="AH916" s="155"/>
      <c r="AI916" s="155"/>
    </row>
    <row r="917" spans="1:35" x14ac:dyDescent="0.2">
      <c r="A917" s="147"/>
      <c r="B917" s="148"/>
      <c r="C917" s="149"/>
      <c r="D917" s="150"/>
      <c r="E917" s="151"/>
      <c r="F917" s="150"/>
      <c r="G917" s="152"/>
      <c r="H917" s="150"/>
      <c r="I917" s="150"/>
      <c r="J917" s="152"/>
      <c r="K917" s="151"/>
      <c r="L917" s="151"/>
      <c r="M917" s="151"/>
      <c r="N917" s="151"/>
      <c r="O917" s="152"/>
      <c r="P917" s="152"/>
      <c r="Q917" s="153"/>
      <c r="R917" s="153"/>
      <c r="S917" s="154"/>
      <c r="U917" s="155" t="str">
        <f t="shared" si="42"/>
        <v/>
      </c>
      <c r="V917" s="155" t="str">
        <f t="shared" si="43"/>
        <v/>
      </c>
      <c r="W917" s="156" t="str">
        <f t="shared" si="44"/>
        <v/>
      </c>
      <c r="X917" s="155"/>
      <c r="Y917" s="155"/>
      <c r="Z917" s="155"/>
      <c r="AA917" s="155"/>
      <c r="AB917" s="156"/>
      <c r="AC917" s="155"/>
      <c r="AD917" s="155"/>
      <c r="AE917" s="155"/>
      <c r="AF917" s="155"/>
      <c r="AG917" s="156"/>
      <c r="AH917" s="155"/>
      <c r="AI917" s="155"/>
    </row>
    <row r="918" spans="1:35" x14ac:dyDescent="0.2">
      <c r="A918" s="147"/>
      <c r="B918" s="148"/>
      <c r="C918" s="149"/>
      <c r="D918" s="150"/>
      <c r="E918" s="151"/>
      <c r="F918" s="150"/>
      <c r="G918" s="152"/>
      <c r="H918" s="150"/>
      <c r="I918" s="150"/>
      <c r="J918" s="152"/>
      <c r="K918" s="151"/>
      <c r="L918" s="151"/>
      <c r="M918" s="151"/>
      <c r="N918" s="151"/>
      <c r="O918" s="152"/>
      <c r="P918" s="152"/>
      <c r="Q918" s="153"/>
      <c r="R918" s="153"/>
      <c r="S918" s="154"/>
      <c r="U918" s="155" t="str">
        <f t="shared" si="42"/>
        <v/>
      </c>
      <c r="V918" s="155" t="str">
        <f t="shared" si="43"/>
        <v/>
      </c>
      <c r="W918" s="156" t="str">
        <f t="shared" si="44"/>
        <v/>
      </c>
      <c r="X918" s="155"/>
      <c r="Y918" s="155"/>
      <c r="Z918" s="155"/>
      <c r="AA918" s="155"/>
      <c r="AB918" s="156"/>
      <c r="AC918" s="155"/>
      <c r="AD918" s="155"/>
      <c r="AE918" s="155"/>
      <c r="AF918" s="155"/>
      <c r="AG918" s="156"/>
      <c r="AH918" s="155"/>
      <c r="AI918" s="155"/>
    </row>
    <row r="919" spans="1:35" x14ac:dyDescent="0.2">
      <c r="A919" s="147"/>
      <c r="B919" s="148"/>
      <c r="C919" s="149"/>
      <c r="D919" s="150"/>
      <c r="E919" s="151"/>
      <c r="F919" s="150"/>
      <c r="G919" s="152"/>
      <c r="H919" s="150"/>
      <c r="I919" s="150"/>
      <c r="J919" s="152"/>
      <c r="K919" s="151"/>
      <c r="L919" s="151"/>
      <c r="M919" s="151"/>
      <c r="N919" s="151"/>
      <c r="O919" s="152"/>
      <c r="P919" s="152"/>
      <c r="Q919" s="153"/>
      <c r="R919" s="153"/>
      <c r="S919" s="154"/>
      <c r="U919" s="155" t="str">
        <f t="shared" si="42"/>
        <v/>
      </c>
      <c r="V919" s="155" t="str">
        <f t="shared" si="43"/>
        <v/>
      </c>
      <c r="W919" s="156" t="str">
        <f t="shared" si="44"/>
        <v/>
      </c>
      <c r="X919" s="155"/>
      <c r="Y919" s="155"/>
      <c r="Z919" s="155"/>
      <c r="AA919" s="155"/>
      <c r="AB919" s="156"/>
      <c r="AC919" s="155"/>
      <c r="AD919" s="155"/>
      <c r="AE919" s="155"/>
      <c r="AF919" s="155"/>
      <c r="AG919" s="156"/>
      <c r="AH919" s="155"/>
      <c r="AI919" s="155"/>
    </row>
    <row r="920" spans="1:35" x14ac:dyDescent="0.2">
      <c r="A920" s="147"/>
      <c r="B920" s="148"/>
      <c r="C920" s="149"/>
      <c r="D920" s="150"/>
      <c r="E920" s="151"/>
      <c r="F920" s="150"/>
      <c r="G920" s="152"/>
      <c r="H920" s="150"/>
      <c r="I920" s="150"/>
      <c r="J920" s="152"/>
      <c r="K920" s="151"/>
      <c r="L920" s="151"/>
      <c r="M920" s="151"/>
      <c r="N920" s="151"/>
      <c r="O920" s="152"/>
      <c r="P920" s="152"/>
      <c r="Q920" s="153"/>
      <c r="R920" s="153"/>
      <c r="S920" s="154"/>
      <c r="U920" s="155" t="str">
        <f t="shared" si="42"/>
        <v/>
      </c>
      <c r="V920" s="155" t="str">
        <f t="shared" si="43"/>
        <v/>
      </c>
      <c r="W920" s="156" t="str">
        <f t="shared" si="44"/>
        <v/>
      </c>
      <c r="X920" s="155"/>
      <c r="Y920" s="155"/>
      <c r="Z920" s="155"/>
      <c r="AA920" s="155"/>
      <c r="AB920" s="156"/>
      <c r="AC920" s="155"/>
      <c r="AD920" s="155"/>
      <c r="AE920" s="155"/>
      <c r="AF920" s="155"/>
      <c r="AG920" s="156"/>
      <c r="AH920" s="155"/>
      <c r="AI920" s="155"/>
    </row>
    <row r="921" spans="1:35" x14ac:dyDescent="0.2">
      <c r="A921" s="147"/>
      <c r="B921" s="148"/>
      <c r="C921" s="149"/>
      <c r="D921" s="150"/>
      <c r="E921" s="151"/>
      <c r="F921" s="150"/>
      <c r="G921" s="152"/>
      <c r="H921" s="150"/>
      <c r="I921" s="150"/>
      <c r="J921" s="152"/>
      <c r="K921" s="151"/>
      <c r="L921" s="151"/>
      <c r="M921" s="151"/>
      <c r="N921" s="151"/>
      <c r="O921" s="152"/>
      <c r="P921" s="152"/>
      <c r="Q921" s="153"/>
      <c r="R921" s="153"/>
      <c r="S921" s="154"/>
      <c r="U921" s="155" t="str">
        <f t="shared" si="42"/>
        <v/>
      </c>
      <c r="V921" s="155" t="str">
        <f t="shared" si="43"/>
        <v/>
      </c>
      <c r="W921" s="156" t="str">
        <f t="shared" si="44"/>
        <v/>
      </c>
      <c r="X921" s="155"/>
      <c r="Y921" s="155"/>
      <c r="Z921" s="155"/>
      <c r="AA921" s="155"/>
      <c r="AB921" s="156"/>
      <c r="AC921" s="155"/>
      <c r="AD921" s="155"/>
      <c r="AE921" s="155"/>
      <c r="AF921" s="155"/>
      <c r="AG921" s="156"/>
      <c r="AH921" s="155"/>
      <c r="AI921" s="155"/>
    </row>
    <row r="922" spans="1:35" x14ac:dyDescent="0.2">
      <c r="A922" s="147"/>
      <c r="B922" s="148"/>
      <c r="C922" s="149"/>
      <c r="D922" s="150"/>
      <c r="E922" s="151"/>
      <c r="F922" s="150"/>
      <c r="G922" s="152"/>
      <c r="H922" s="150"/>
      <c r="I922" s="150"/>
      <c r="J922" s="152"/>
      <c r="K922" s="151"/>
      <c r="L922" s="151"/>
      <c r="M922" s="151"/>
      <c r="N922" s="151"/>
      <c r="O922" s="152"/>
      <c r="P922" s="152"/>
      <c r="Q922" s="153"/>
      <c r="R922" s="153"/>
      <c r="S922" s="154"/>
      <c r="U922" s="155" t="str">
        <f t="shared" si="42"/>
        <v/>
      </c>
      <c r="V922" s="155" t="str">
        <f t="shared" si="43"/>
        <v/>
      </c>
      <c r="W922" s="156" t="str">
        <f t="shared" si="44"/>
        <v/>
      </c>
      <c r="X922" s="155"/>
      <c r="Y922" s="155"/>
      <c r="Z922" s="155"/>
      <c r="AA922" s="155"/>
      <c r="AB922" s="156"/>
      <c r="AC922" s="155"/>
      <c r="AD922" s="155"/>
      <c r="AE922" s="155"/>
      <c r="AF922" s="155"/>
      <c r="AG922" s="156"/>
      <c r="AH922" s="155"/>
      <c r="AI922" s="155"/>
    </row>
    <row r="923" spans="1:35" x14ac:dyDescent="0.2">
      <c r="A923" s="147"/>
      <c r="B923" s="148"/>
      <c r="C923" s="149"/>
      <c r="D923" s="150"/>
      <c r="E923" s="151"/>
      <c r="F923" s="150"/>
      <c r="G923" s="152"/>
      <c r="H923" s="150"/>
      <c r="I923" s="150"/>
      <c r="J923" s="152"/>
      <c r="K923" s="151"/>
      <c r="L923" s="151"/>
      <c r="M923" s="151"/>
      <c r="N923" s="151"/>
      <c r="O923" s="152"/>
      <c r="P923" s="152"/>
      <c r="Q923" s="153"/>
      <c r="R923" s="153"/>
      <c r="S923" s="154"/>
      <c r="U923" s="155" t="str">
        <f t="shared" si="42"/>
        <v/>
      </c>
      <c r="V923" s="155" t="str">
        <f t="shared" si="43"/>
        <v/>
      </c>
      <c r="W923" s="156" t="str">
        <f t="shared" si="44"/>
        <v/>
      </c>
      <c r="X923" s="155"/>
      <c r="Y923" s="155"/>
      <c r="Z923" s="155"/>
      <c r="AA923" s="155"/>
      <c r="AB923" s="156"/>
      <c r="AC923" s="155"/>
      <c r="AD923" s="155"/>
      <c r="AE923" s="155"/>
      <c r="AF923" s="155"/>
      <c r="AG923" s="156"/>
      <c r="AH923" s="155"/>
      <c r="AI923" s="155"/>
    </row>
    <row r="924" spans="1:35" x14ac:dyDescent="0.2">
      <c r="A924" s="147"/>
      <c r="B924" s="148"/>
      <c r="C924" s="149"/>
      <c r="D924" s="150"/>
      <c r="E924" s="151"/>
      <c r="F924" s="150"/>
      <c r="G924" s="152"/>
      <c r="H924" s="150"/>
      <c r="I924" s="150"/>
      <c r="J924" s="152"/>
      <c r="K924" s="151"/>
      <c r="L924" s="151"/>
      <c r="M924" s="151"/>
      <c r="N924" s="151"/>
      <c r="O924" s="152"/>
      <c r="P924" s="152"/>
      <c r="Q924" s="153"/>
      <c r="R924" s="153"/>
      <c r="S924" s="154"/>
      <c r="U924" s="155" t="str">
        <f t="shared" si="42"/>
        <v/>
      </c>
      <c r="V924" s="155" t="str">
        <f t="shared" si="43"/>
        <v/>
      </c>
      <c r="W924" s="156" t="str">
        <f t="shared" si="44"/>
        <v/>
      </c>
      <c r="X924" s="155"/>
      <c r="Y924" s="155"/>
      <c r="Z924" s="155"/>
      <c r="AA924" s="155"/>
      <c r="AB924" s="156"/>
      <c r="AC924" s="155"/>
      <c r="AD924" s="155"/>
      <c r="AE924" s="155"/>
      <c r="AF924" s="155"/>
      <c r="AG924" s="156"/>
      <c r="AH924" s="155"/>
      <c r="AI924" s="155"/>
    </row>
    <row r="925" spans="1:35" x14ac:dyDescent="0.2">
      <c r="A925" s="147"/>
      <c r="B925" s="148"/>
      <c r="C925" s="149"/>
      <c r="D925" s="150"/>
      <c r="E925" s="151"/>
      <c r="F925" s="150"/>
      <c r="G925" s="152"/>
      <c r="H925" s="150"/>
      <c r="I925" s="150"/>
      <c r="J925" s="152"/>
      <c r="K925" s="151"/>
      <c r="L925" s="151"/>
      <c r="M925" s="151"/>
      <c r="N925" s="151"/>
      <c r="O925" s="152"/>
      <c r="P925" s="152"/>
      <c r="Q925" s="153"/>
      <c r="R925" s="153"/>
      <c r="S925" s="154"/>
      <c r="U925" s="155" t="str">
        <f t="shared" si="42"/>
        <v/>
      </c>
      <c r="V925" s="155" t="str">
        <f t="shared" si="43"/>
        <v/>
      </c>
      <c r="W925" s="156" t="str">
        <f t="shared" si="44"/>
        <v/>
      </c>
      <c r="X925" s="155"/>
      <c r="Y925" s="155"/>
      <c r="Z925" s="155"/>
      <c r="AA925" s="155"/>
      <c r="AB925" s="156"/>
      <c r="AC925" s="155"/>
      <c r="AD925" s="155"/>
      <c r="AE925" s="155"/>
      <c r="AF925" s="155"/>
      <c r="AG925" s="156"/>
      <c r="AH925" s="155"/>
      <c r="AI925" s="155"/>
    </row>
    <row r="926" spans="1:35" x14ac:dyDescent="0.2">
      <c r="A926" s="147"/>
      <c r="B926" s="148"/>
      <c r="C926" s="149"/>
      <c r="D926" s="150"/>
      <c r="E926" s="151"/>
      <c r="F926" s="150"/>
      <c r="G926" s="152"/>
      <c r="H926" s="150"/>
      <c r="I926" s="150"/>
      <c r="J926" s="152"/>
      <c r="K926" s="151"/>
      <c r="L926" s="151"/>
      <c r="M926" s="151"/>
      <c r="N926" s="151"/>
      <c r="O926" s="152"/>
      <c r="P926" s="152"/>
      <c r="Q926" s="153"/>
      <c r="R926" s="153"/>
      <c r="S926" s="154"/>
      <c r="U926" s="155" t="str">
        <f t="shared" si="42"/>
        <v/>
      </c>
      <c r="V926" s="155" t="str">
        <f t="shared" si="43"/>
        <v/>
      </c>
      <c r="W926" s="156" t="str">
        <f t="shared" si="44"/>
        <v/>
      </c>
      <c r="X926" s="155"/>
      <c r="Y926" s="155"/>
      <c r="Z926" s="155"/>
      <c r="AA926" s="155"/>
      <c r="AB926" s="156"/>
      <c r="AC926" s="155"/>
      <c r="AD926" s="155"/>
      <c r="AE926" s="155"/>
      <c r="AF926" s="155"/>
      <c r="AG926" s="156"/>
      <c r="AH926" s="155"/>
      <c r="AI926" s="155"/>
    </row>
    <row r="927" spans="1:35" x14ac:dyDescent="0.2">
      <c r="A927" s="147"/>
      <c r="B927" s="148"/>
      <c r="C927" s="149"/>
      <c r="D927" s="150"/>
      <c r="E927" s="151"/>
      <c r="F927" s="150"/>
      <c r="G927" s="152"/>
      <c r="H927" s="150"/>
      <c r="I927" s="150"/>
      <c r="J927" s="152"/>
      <c r="K927" s="151"/>
      <c r="L927" s="151"/>
      <c r="M927" s="151"/>
      <c r="N927" s="151"/>
      <c r="O927" s="152"/>
      <c r="P927" s="152"/>
      <c r="Q927" s="153"/>
      <c r="R927" s="153"/>
      <c r="S927" s="154"/>
      <c r="U927" s="155" t="str">
        <f t="shared" si="42"/>
        <v/>
      </c>
      <c r="V927" s="155" t="str">
        <f t="shared" si="43"/>
        <v/>
      </c>
      <c r="W927" s="156" t="str">
        <f t="shared" si="44"/>
        <v/>
      </c>
      <c r="X927" s="155"/>
      <c r="Y927" s="155"/>
      <c r="Z927" s="155"/>
      <c r="AA927" s="155"/>
      <c r="AB927" s="156"/>
      <c r="AC927" s="155"/>
      <c r="AD927" s="155"/>
      <c r="AE927" s="155"/>
      <c r="AF927" s="155"/>
      <c r="AG927" s="156"/>
      <c r="AH927" s="155"/>
      <c r="AI927" s="155"/>
    </row>
    <row r="928" spans="1:35" x14ac:dyDescent="0.2">
      <c r="A928" s="147"/>
      <c r="B928" s="148"/>
      <c r="C928" s="149"/>
      <c r="D928" s="150"/>
      <c r="E928" s="151"/>
      <c r="F928" s="150"/>
      <c r="G928" s="152"/>
      <c r="H928" s="150"/>
      <c r="I928" s="150"/>
      <c r="J928" s="152"/>
      <c r="K928" s="151"/>
      <c r="L928" s="151"/>
      <c r="M928" s="151"/>
      <c r="N928" s="151"/>
      <c r="O928" s="152"/>
      <c r="P928" s="152"/>
      <c r="Q928" s="153"/>
      <c r="R928" s="153"/>
      <c r="S928" s="154"/>
      <c r="U928" s="155" t="str">
        <f t="shared" si="42"/>
        <v/>
      </c>
      <c r="V928" s="155" t="str">
        <f t="shared" si="43"/>
        <v/>
      </c>
      <c r="W928" s="156" t="str">
        <f t="shared" si="44"/>
        <v/>
      </c>
      <c r="X928" s="155"/>
      <c r="Y928" s="155"/>
      <c r="Z928" s="155"/>
      <c r="AA928" s="155"/>
      <c r="AB928" s="156"/>
      <c r="AC928" s="155"/>
      <c r="AD928" s="155"/>
      <c r="AE928" s="155"/>
      <c r="AF928" s="155"/>
      <c r="AG928" s="156"/>
      <c r="AH928" s="155"/>
      <c r="AI928" s="155"/>
    </row>
    <row r="929" spans="1:35" x14ac:dyDescent="0.2">
      <c r="A929" s="147"/>
      <c r="B929" s="148"/>
      <c r="C929" s="149"/>
      <c r="D929" s="150"/>
      <c r="E929" s="151"/>
      <c r="F929" s="150"/>
      <c r="G929" s="152"/>
      <c r="H929" s="150"/>
      <c r="I929" s="150"/>
      <c r="J929" s="152"/>
      <c r="K929" s="151"/>
      <c r="L929" s="151"/>
      <c r="M929" s="151"/>
      <c r="N929" s="151"/>
      <c r="O929" s="152"/>
      <c r="P929" s="152"/>
      <c r="Q929" s="153"/>
      <c r="R929" s="153"/>
      <c r="S929" s="154"/>
      <c r="U929" s="155" t="str">
        <f t="shared" si="42"/>
        <v/>
      </c>
      <c r="V929" s="155" t="str">
        <f t="shared" si="43"/>
        <v/>
      </c>
      <c r="W929" s="156" t="str">
        <f t="shared" si="44"/>
        <v/>
      </c>
      <c r="X929" s="155"/>
      <c r="Y929" s="155"/>
      <c r="Z929" s="155"/>
      <c r="AA929" s="155"/>
      <c r="AB929" s="156"/>
      <c r="AC929" s="155"/>
      <c r="AD929" s="155"/>
      <c r="AE929" s="155"/>
      <c r="AF929" s="155"/>
      <c r="AG929" s="156"/>
      <c r="AH929" s="155"/>
      <c r="AI929" s="155"/>
    </row>
    <row r="930" spans="1:35" x14ac:dyDescent="0.2">
      <c r="A930" s="147"/>
      <c r="B930" s="148"/>
      <c r="C930" s="149"/>
      <c r="D930" s="150"/>
      <c r="E930" s="151"/>
      <c r="F930" s="150"/>
      <c r="G930" s="152"/>
      <c r="H930" s="150"/>
      <c r="I930" s="150"/>
      <c r="J930" s="152"/>
      <c r="K930" s="151"/>
      <c r="L930" s="151"/>
      <c r="M930" s="151"/>
      <c r="N930" s="151"/>
      <c r="O930" s="152"/>
      <c r="P930" s="152"/>
      <c r="Q930" s="153"/>
      <c r="R930" s="153"/>
      <c r="S930" s="154"/>
      <c r="U930" s="155" t="str">
        <f t="shared" si="42"/>
        <v/>
      </c>
      <c r="V930" s="155" t="str">
        <f t="shared" si="43"/>
        <v/>
      </c>
      <c r="W930" s="156" t="str">
        <f t="shared" si="44"/>
        <v/>
      </c>
      <c r="X930" s="155"/>
      <c r="Y930" s="155"/>
      <c r="Z930" s="155"/>
      <c r="AA930" s="155"/>
      <c r="AB930" s="156"/>
      <c r="AC930" s="155"/>
      <c r="AD930" s="155"/>
      <c r="AE930" s="155"/>
      <c r="AF930" s="155"/>
      <c r="AG930" s="156"/>
      <c r="AH930" s="155"/>
      <c r="AI930" s="155"/>
    </row>
    <row r="931" spans="1:35" x14ac:dyDescent="0.2">
      <c r="A931" s="147"/>
      <c r="B931" s="148"/>
      <c r="C931" s="149"/>
      <c r="D931" s="150"/>
      <c r="E931" s="151"/>
      <c r="F931" s="150"/>
      <c r="G931" s="152"/>
      <c r="H931" s="150"/>
      <c r="I931" s="150"/>
      <c r="J931" s="152"/>
      <c r="K931" s="151"/>
      <c r="L931" s="151"/>
      <c r="M931" s="151"/>
      <c r="N931" s="151"/>
      <c r="O931" s="152"/>
      <c r="P931" s="152"/>
      <c r="Q931" s="153"/>
      <c r="R931" s="153"/>
      <c r="S931" s="154"/>
      <c r="U931" s="155" t="str">
        <f t="shared" si="42"/>
        <v/>
      </c>
      <c r="V931" s="155" t="str">
        <f t="shared" si="43"/>
        <v/>
      </c>
      <c r="W931" s="156" t="str">
        <f t="shared" si="44"/>
        <v/>
      </c>
      <c r="X931" s="155"/>
      <c r="Y931" s="155"/>
      <c r="Z931" s="155"/>
      <c r="AA931" s="155"/>
      <c r="AB931" s="156"/>
      <c r="AC931" s="155"/>
      <c r="AD931" s="155"/>
      <c r="AE931" s="155"/>
      <c r="AF931" s="155"/>
      <c r="AG931" s="156"/>
      <c r="AH931" s="155"/>
      <c r="AI931" s="155"/>
    </row>
    <row r="932" spans="1:35" x14ac:dyDescent="0.2">
      <c r="A932" s="147"/>
      <c r="B932" s="148"/>
      <c r="C932" s="149"/>
      <c r="D932" s="150"/>
      <c r="E932" s="151"/>
      <c r="F932" s="150"/>
      <c r="G932" s="152"/>
      <c r="H932" s="150"/>
      <c r="I932" s="150"/>
      <c r="J932" s="152"/>
      <c r="K932" s="151"/>
      <c r="L932" s="151"/>
      <c r="M932" s="151"/>
      <c r="N932" s="151"/>
      <c r="O932" s="152"/>
      <c r="P932" s="152"/>
      <c r="Q932" s="153"/>
      <c r="R932" s="153"/>
      <c r="S932" s="154"/>
      <c r="U932" s="155" t="str">
        <f t="shared" si="42"/>
        <v/>
      </c>
      <c r="V932" s="155" t="str">
        <f t="shared" si="43"/>
        <v/>
      </c>
      <c r="W932" s="156" t="str">
        <f t="shared" si="44"/>
        <v/>
      </c>
      <c r="X932" s="155"/>
      <c r="Y932" s="155"/>
      <c r="Z932" s="155"/>
      <c r="AA932" s="155"/>
      <c r="AB932" s="156"/>
      <c r="AC932" s="155"/>
      <c r="AD932" s="155"/>
      <c r="AE932" s="155"/>
      <c r="AF932" s="155"/>
      <c r="AG932" s="156"/>
      <c r="AH932" s="155"/>
      <c r="AI932" s="155"/>
    </row>
    <row r="933" spans="1:35" x14ac:dyDescent="0.2">
      <c r="A933" s="147"/>
      <c r="B933" s="148"/>
      <c r="C933" s="149"/>
      <c r="D933" s="150"/>
      <c r="E933" s="151"/>
      <c r="F933" s="150"/>
      <c r="G933" s="152"/>
      <c r="H933" s="150"/>
      <c r="I933" s="150"/>
      <c r="J933" s="152"/>
      <c r="K933" s="151"/>
      <c r="L933" s="151"/>
      <c r="M933" s="151"/>
      <c r="N933" s="151"/>
      <c r="O933" s="152"/>
      <c r="P933" s="152"/>
      <c r="Q933" s="153"/>
      <c r="R933" s="153"/>
      <c r="S933" s="154"/>
      <c r="U933" s="155" t="str">
        <f t="shared" si="42"/>
        <v/>
      </c>
      <c r="V933" s="155" t="str">
        <f t="shared" si="43"/>
        <v/>
      </c>
      <c r="W933" s="156" t="str">
        <f t="shared" si="44"/>
        <v/>
      </c>
      <c r="X933" s="155"/>
      <c r="Y933" s="155"/>
      <c r="Z933" s="155"/>
      <c r="AA933" s="155"/>
      <c r="AB933" s="156"/>
      <c r="AC933" s="155"/>
      <c r="AD933" s="155"/>
      <c r="AE933" s="155"/>
      <c r="AF933" s="155"/>
      <c r="AG933" s="156"/>
      <c r="AH933" s="155"/>
      <c r="AI933" s="155"/>
    </row>
    <row r="934" spans="1:35" x14ac:dyDescent="0.2">
      <c r="A934" s="147"/>
      <c r="B934" s="148"/>
      <c r="C934" s="149"/>
      <c r="D934" s="150"/>
      <c r="E934" s="151"/>
      <c r="F934" s="150"/>
      <c r="G934" s="152"/>
      <c r="H934" s="150"/>
      <c r="I934" s="150"/>
      <c r="J934" s="152"/>
      <c r="K934" s="151"/>
      <c r="L934" s="151"/>
      <c r="M934" s="151"/>
      <c r="N934" s="151"/>
      <c r="O934" s="152"/>
      <c r="P934" s="152"/>
      <c r="Q934" s="153"/>
      <c r="R934" s="153"/>
      <c r="S934" s="154"/>
      <c r="U934" s="155" t="str">
        <f t="shared" si="42"/>
        <v/>
      </c>
      <c r="V934" s="155" t="str">
        <f t="shared" si="43"/>
        <v/>
      </c>
      <c r="W934" s="156" t="str">
        <f t="shared" si="44"/>
        <v/>
      </c>
      <c r="X934" s="155"/>
      <c r="Y934" s="155"/>
      <c r="Z934" s="155"/>
      <c r="AA934" s="155"/>
      <c r="AB934" s="156"/>
      <c r="AC934" s="155"/>
      <c r="AD934" s="155"/>
      <c r="AE934" s="155"/>
      <c r="AF934" s="155"/>
      <c r="AG934" s="156"/>
      <c r="AH934" s="155"/>
      <c r="AI934" s="155"/>
    </row>
    <row r="935" spans="1:35" x14ac:dyDescent="0.2">
      <c r="A935" s="147"/>
      <c r="B935" s="148"/>
      <c r="C935" s="149"/>
      <c r="D935" s="150"/>
      <c r="E935" s="151"/>
      <c r="F935" s="150"/>
      <c r="G935" s="152"/>
      <c r="H935" s="150"/>
      <c r="I935" s="150"/>
      <c r="J935" s="152"/>
      <c r="K935" s="151"/>
      <c r="L935" s="151"/>
      <c r="M935" s="151"/>
      <c r="N935" s="151"/>
      <c r="O935" s="152"/>
      <c r="P935" s="152"/>
      <c r="Q935" s="153"/>
      <c r="R935" s="153"/>
      <c r="S935" s="154"/>
      <c r="U935" s="155" t="str">
        <f t="shared" si="42"/>
        <v/>
      </c>
      <c r="V935" s="155" t="str">
        <f t="shared" si="43"/>
        <v/>
      </c>
      <c r="W935" s="156" t="str">
        <f t="shared" si="44"/>
        <v/>
      </c>
      <c r="X935" s="155"/>
      <c r="Y935" s="155"/>
      <c r="Z935" s="155"/>
      <c r="AA935" s="155"/>
      <c r="AB935" s="156"/>
      <c r="AC935" s="155"/>
      <c r="AD935" s="155"/>
      <c r="AE935" s="155"/>
      <c r="AF935" s="155"/>
      <c r="AG935" s="156"/>
      <c r="AH935" s="155"/>
      <c r="AI935" s="155"/>
    </row>
    <row r="936" spans="1:35" x14ac:dyDescent="0.2">
      <c r="A936" s="147"/>
      <c r="B936" s="148"/>
      <c r="C936" s="149"/>
      <c r="D936" s="150"/>
      <c r="E936" s="151"/>
      <c r="F936" s="150"/>
      <c r="G936" s="152"/>
      <c r="H936" s="150"/>
      <c r="I936" s="150"/>
      <c r="J936" s="152"/>
      <c r="K936" s="151"/>
      <c r="L936" s="151"/>
      <c r="M936" s="151"/>
      <c r="N936" s="151"/>
      <c r="O936" s="152"/>
      <c r="P936" s="152"/>
      <c r="Q936" s="153"/>
      <c r="R936" s="153"/>
      <c r="S936" s="154"/>
      <c r="U936" s="155" t="str">
        <f t="shared" si="42"/>
        <v/>
      </c>
      <c r="V936" s="155" t="str">
        <f t="shared" si="43"/>
        <v/>
      </c>
      <c r="W936" s="156" t="str">
        <f t="shared" si="44"/>
        <v/>
      </c>
      <c r="X936" s="155"/>
      <c r="Y936" s="155"/>
      <c r="Z936" s="155"/>
      <c r="AA936" s="155"/>
      <c r="AB936" s="156"/>
      <c r="AC936" s="155"/>
      <c r="AD936" s="155"/>
      <c r="AE936" s="155"/>
      <c r="AF936" s="155"/>
      <c r="AG936" s="156"/>
      <c r="AH936" s="155"/>
      <c r="AI936" s="155"/>
    </row>
    <row r="937" spans="1:35" x14ac:dyDescent="0.2">
      <c r="A937" s="147"/>
      <c r="B937" s="148"/>
      <c r="C937" s="149"/>
      <c r="D937" s="150"/>
      <c r="E937" s="151"/>
      <c r="F937" s="150"/>
      <c r="G937" s="152"/>
      <c r="H937" s="150"/>
      <c r="I937" s="150"/>
      <c r="J937" s="152"/>
      <c r="K937" s="151"/>
      <c r="L937" s="151"/>
      <c r="M937" s="151"/>
      <c r="N937" s="151"/>
      <c r="O937" s="152"/>
      <c r="P937" s="152"/>
      <c r="Q937" s="153"/>
      <c r="R937" s="153"/>
      <c r="S937" s="154"/>
      <c r="U937" s="155" t="str">
        <f t="shared" si="42"/>
        <v/>
      </c>
      <c r="V937" s="155" t="str">
        <f t="shared" si="43"/>
        <v/>
      </c>
      <c r="W937" s="156" t="str">
        <f t="shared" si="44"/>
        <v/>
      </c>
      <c r="X937" s="155"/>
      <c r="Y937" s="155"/>
      <c r="Z937" s="155"/>
      <c r="AA937" s="155"/>
      <c r="AB937" s="156"/>
      <c r="AC937" s="155"/>
      <c r="AD937" s="155"/>
      <c r="AE937" s="155"/>
      <c r="AF937" s="155"/>
      <c r="AG937" s="156"/>
      <c r="AH937" s="155"/>
      <c r="AI937" s="155"/>
    </row>
    <row r="938" spans="1:35" x14ac:dyDescent="0.2">
      <c r="A938" s="147"/>
      <c r="B938" s="148"/>
      <c r="C938" s="149"/>
      <c r="D938" s="150"/>
      <c r="E938" s="151"/>
      <c r="F938" s="150"/>
      <c r="G938" s="152"/>
      <c r="H938" s="150"/>
      <c r="I938" s="150"/>
      <c r="J938" s="152"/>
      <c r="K938" s="151"/>
      <c r="L938" s="151"/>
      <c r="M938" s="151"/>
      <c r="N938" s="151"/>
      <c r="O938" s="152"/>
      <c r="P938" s="152"/>
      <c r="Q938" s="153"/>
      <c r="R938" s="153"/>
      <c r="S938" s="154"/>
      <c r="U938" s="155" t="str">
        <f t="shared" si="42"/>
        <v/>
      </c>
      <c r="V938" s="155" t="str">
        <f t="shared" si="43"/>
        <v/>
      </c>
      <c r="W938" s="156" t="str">
        <f t="shared" si="44"/>
        <v/>
      </c>
      <c r="X938" s="155"/>
      <c r="Y938" s="155"/>
      <c r="Z938" s="155"/>
      <c r="AA938" s="155"/>
      <c r="AB938" s="156"/>
      <c r="AC938" s="155"/>
      <c r="AD938" s="155"/>
      <c r="AE938" s="155"/>
      <c r="AF938" s="155"/>
      <c r="AG938" s="156"/>
      <c r="AH938" s="155"/>
      <c r="AI938" s="155"/>
    </row>
    <row r="939" spans="1:35" x14ac:dyDescent="0.2">
      <c r="A939" s="147"/>
      <c r="B939" s="148"/>
      <c r="C939" s="149"/>
      <c r="D939" s="150"/>
      <c r="E939" s="151"/>
      <c r="F939" s="150"/>
      <c r="G939" s="152"/>
      <c r="H939" s="150"/>
      <c r="I939" s="150"/>
      <c r="J939" s="152"/>
      <c r="K939" s="151"/>
      <c r="L939" s="151"/>
      <c r="M939" s="151"/>
      <c r="N939" s="151"/>
      <c r="O939" s="152"/>
      <c r="P939" s="152"/>
      <c r="Q939" s="153"/>
      <c r="R939" s="153"/>
      <c r="S939" s="154"/>
      <c r="U939" s="155" t="str">
        <f t="shared" si="42"/>
        <v/>
      </c>
      <c r="V939" s="155" t="str">
        <f t="shared" si="43"/>
        <v/>
      </c>
      <c r="W939" s="156" t="str">
        <f t="shared" si="44"/>
        <v/>
      </c>
      <c r="X939" s="155"/>
      <c r="Y939" s="155"/>
      <c r="Z939" s="155"/>
      <c r="AA939" s="155"/>
      <c r="AB939" s="156"/>
      <c r="AC939" s="155"/>
      <c r="AD939" s="155"/>
      <c r="AE939" s="155"/>
      <c r="AF939" s="155"/>
      <c r="AG939" s="156"/>
      <c r="AH939" s="155"/>
      <c r="AI939" s="155"/>
    </row>
    <row r="940" spans="1:35" x14ac:dyDescent="0.2">
      <c r="A940" s="147"/>
      <c r="B940" s="148"/>
      <c r="C940" s="149"/>
      <c r="D940" s="150"/>
      <c r="E940" s="151"/>
      <c r="F940" s="150"/>
      <c r="G940" s="152"/>
      <c r="H940" s="150"/>
      <c r="I940" s="150"/>
      <c r="J940" s="152"/>
      <c r="K940" s="151"/>
      <c r="L940" s="151"/>
      <c r="M940" s="151"/>
      <c r="N940" s="151"/>
      <c r="O940" s="152"/>
      <c r="P940" s="152"/>
      <c r="Q940" s="153"/>
      <c r="R940" s="153"/>
      <c r="S940" s="154"/>
      <c r="U940" s="155" t="str">
        <f t="shared" si="42"/>
        <v/>
      </c>
      <c r="V940" s="155" t="str">
        <f t="shared" si="43"/>
        <v/>
      </c>
      <c r="W940" s="156" t="str">
        <f t="shared" si="44"/>
        <v/>
      </c>
      <c r="X940" s="155"/>
      <c r="Y940" s="155"/>
      <c r="Z940" s="155"/>
      <c r="AA940" s="155"/>
      <c r="AB940" s="156"/>
      <c r="AC940" s="155"/>
      <c r="AD940" s="155"/>
      <c r="AE940" s="155"/>
      <c r="AF940" s="155"/>
      <c r="AG940" s="156"/>
      <c r="AH940" s="155"/>
      <c r="AI940" s="155"/>
    </row>
    <row r="941" spans="1:35" x14ac:dyDescent="0.2">
      <c r="A941" s="147"/>
      <c r="B941" s="148"/>
      <c r="C941" s="149"/>
      <c r="D941" s="150"/>
      <c r="E941" s="151"/>
      <c r="F941" s="150"/>
      <c r="G941" s="152"/>
      <c r="H941" s="150"/>
      <c r="I941" s="150"/>
      <c r="J941" s="152"/>
      <c r="K941" s="151"/>
      <c r="L941" s="151"/>
      <c r="M941" s="151"/>
      <c r="N941" s="151"/>
      <c r="O941" s="152"/>
      <c r="P941" s="152"/>
      <c r="Q941" s="153"/>
      <c r="R941" s="153"/>
      <c r="S941" s="154"/>
      <c r="U941" s="155" t="str">
        <f t="shared" si="42"/>
        <v/>
      </c>
      <c r="V941" s="155" t="str">
        <f t="shared" si="43"/>
        <v/>
      </c>
      <c r="W941" s="156" t="str">
        <f t="shared" si="44"/>
        <v/>
      </c>
      <c r="X941" s="155"/>
      <c r="Y941" s="155"/>
      <c r="Z941" s="155"/>
      <c r="AA941" s="155"/>
      <c r="AB941" s="156"/>
      <c r="AC941" s="155"/>
      <c r="AD941" s="155"/>
      <c r="AE941" s="155"/>
      <c r="AF941" s="155"/>
      <c r="AG941" s="156"/>
      <c r="AH941" s="155"/>
      <c r="AI941" s="155"/>
    </row>
    <row r="942" spans="1:35" x14ac:dyDescent="0.2">
      <c r="A942" s="147"/>
      <c r="B942" s="148"/>
      <c r="C942" s="149"/>
      <c r="D942" s="150"/>
      <c r="E942" s="151"/>
      <c r="F942" s="150"/>
      <c r="G942" s="152"/>
      <c r="H942" s="150"/>
      <c r="I942" s="150"/>
      <c r="J942" s="152"/>
      <c r="K942" s="151"/>
      <c r="L942" s="151"/>
      <c r="M942" s="151"/>
      <c r="N942" s="151"/>
      <c r="O942" s="152"/>
      <c r="P942" s="152"/>
      <c r="Q942" s="153"/>
      <c r="R942" s="153"/>
      <c r="S942" s="154"/>
      <c r="U942" s="155" t="str">
        <f t="shared" si="42"/>
        <v/>
      </c>
      <c r="V942" s="155" t="str">
        <f t="shared" si="43"/>
        <v/>
      </c>
      <c r="W942" s="156" t="str">
        <f t="shared" si="44"/>
        <v/>
      </c>
      <c r="X942" s="155"/>
      <c r="Y942" s="155"/>
      <c r="Z942" s="155"/>
      <c r="AA942" s="155"/>
      <c r="AB942" s="156"/>
      <c r="AC942" s="155"/>
      <c r="AD942" s="155"/>
      <c r="AE942" s="155"/>
      <c r="AF942" s="155"/>
      <c r="AG942" s="156"/>
      <c r="AH942" s="155"/>
      <c r="AI942" s="155"/>
    </row>
    <row r="943" spans="1:35" x14ac:dyDescent="0.2">
      <c r="A943" s="147"/>
      <c r="B943" s="148"/>
      <c r="C943" s="149"/>
      <c r="D943" s="150"/>
      <c r="E943" s="151"/>
      <c r="F943" s="150"/>
      <c r="G943" s="152"/>
      <c r="H943" s="150"/>
      <c r="I943" s="150"/>
      <c r="J943" s="152"/>
      <c r="K943" s="151"/>
      <c r="L943" s="151"/>
      <c r="M943" s="151"/>
      <c r="N943" s="151"/>
      <c r="O943" s="152"/>
      <c r="P943" s="152"/>
      <c r="Q943" s="153"/>
      <c r="R943" s="153"/>
      <c r="S943" s="154"/>
      <c r="U943" s="155" t="str">
        <f t="shared" si="42"/>
        <v/>
      </c>
      <c r="V943" s="155" t="str">
        <f t="shared" si="43"/>
        <v/>
      </c>
      <c r="W943" s="156" t="str">
        <f t="shared" si="44"/>
        <v/>
      </c>
      <c r="X943" s="155"/>
      <c r="Y943" s="155"/>
      <c r="Z943" s="155"/>
      <c r="AA943" s="155"/>
      <c r="AB943" s="156"/>
      <c r="AC943" s="155"/>
      <c r="AD943" s="155"/>
      <c r="AE943" s="155"/>
      <c r="AF943" s="155"/>
      <c r="AG943" s="156"/>
      <c r="AH943" s="155"/>
      <c r="AI943" s="155"/>
    </row>
    <row r="944" spans="1:35" x14ac:dyDescent="0.2">
      <c r="A944" s="147"/>
      <c r="B944" s="148"/>
      <c r="C944" s="149"/>
      <c r="D944" s="150"/>
      <c r="E944" s="151"/>
      <c r="F944" s="150"/>
      <c r="G944" s="152"/>
      <c r="H944" s="150"/>
      <c r="I944" s="150"/>
      <c r="J944" s="152"/>
      <c r="K944" s="151"/>
      <c r="L944" s="151"/>
      <c r="M944" s="151"/>
      <c r="N944" s="151"/>
      <c r="O944" s="152"/>
      <c r="P944" s="152"/>
      <c r="Q944" s="153"/>
      <c r="R944" s="153"/>
      <c r="S944" s="154"/>
      <c r="U944" s="155" t="str">
        <f t="shared" si="42"/>
        <v/>
      </c>
      <c r="V944" s="155" t="str">
        <f t="shared" si="43"/>
        <v/>
      </c>
      <c r="W944" s="156" t="str">
        <f t="shared" si="44"/>
        <v/>
      </c>
      <c r="X944" s="155"/>
      <c r="Y944" s="155"/>
      <c r="Z944" s="155"/>
      <c r="AA944" s="155"/>
      <c r="AB944" s="156"/>
      <c r="AC944" s="155"/>
      <c r="AD944" s="155"/>
      <c r="AE944" s="155"/>
      <c r="AF944" s="155"/>
      <c r="AG944" s="156"/>
      <c r="AH944" s="155"/>
      <c r="AI944" s="155"/>
    </row>
    <row r="945" spans="1:35" x14ac:dyDescent="0.2">
      <c r="A945" s="147"/>
      <c r="B945" s="148"/>
      <c r="C945" s="149"/>
      <c r="D945" s="150"/>
      <c r="E945" s="151"/>
      <c r="F945" s="150"/>
      <c r="G945" s="152"/>
      <c r="H945" s="150"/>
      <c r="I945" s="150"/>
      <c r="J945" s="152"/>
      <c r="K945" s="151"/>
      <c r="L945" s="151"/>
      <c r="M945" s="151"/>
      <c r="N945" s="151"/>
      <c r="O945" s="152"/>
      <c r="P945" s="152"/>
      <c r="Q945" s="153"/>
      <c r="R945" s="153"/>
      <c r="S945" s="154"/>
      <c r="U945" s="155" t="str">
        <f t="shared" si="42"/>
        <v/>
      </c>
      <c r="V945" s="155" t="str">
        <f t="shared" si="43"/>
        <v/>
      </c>
      <c r="W945" s="156" t="str">
        <f t="shared" si="44"/>
        <v/>
      </c>
      <c r="X945" s="155"/>
      <c r="Y945" s="155"/>
      <c r="Z945" s="155"/>
      <c r="AA945" s="155"/>
      <c r="AB945" s="156"/>
      <c r="AC945" s="155"/>
      <c r="AD945" s="155"/>
      <c r="AE945" s="155"/>
      <c r="AF945" s="155"/>
      <c r="AG945" s="156"/>
      <c r="AH945" s="155"/>
      <c r="AI945" s="155"/>
    </row>
    <row r="946" spans="1:35" x14ac:dyDescent="0.2">
      <c r="A946" s="147"/>
      <c r="B946" s="148"/>
      <c r="C946" s="149"/>
      <c r="D946" s="150"/>
      <c r="E946" s="151"/>
      <c r="F946" s="150"/>
      <c r="G946" s="152"/>
      <c r="H946" s="150"/>
      <c r="I946" s="150"/>
      <c r="J946" s="152"/>
      <c r="K946" s="151"/>
      <c r="L946" s="151"/>
      <c r="M946" s="151"/>
      <c r="N946" s="151"/>
      <c r="O946" s="152"/>
      <c r="P946" s="152"/>
      <c r="Q946" s="153"/>
      <c r="R946" s="153"/>
      <c r="S946" s="154"/>
      <c r="U946" s="155" t="str">
        <f t="shared" si="42"/>
        <v/>
      </c>
      <c r="V946" s="155" t="str">
        <f t="shared" si="43"/>
        <v/>
      </c>
      <c r="W946" s="156" t="str">
        <f t="shared" si="44"/>
        <v/>
      </c>
      <c r="X946" s="155"/>
      <c r="Y946" s="155"/>
      <c r="Z946" s="155"/>
      <c r="AA946" s="155"/>
      <c r="AB946" s="156"/>
      <c r="AC946" s="155"/>
      <c r="AD946" s="155"/>
      <c r="AE946" s="155"/>
      <c r="AF946" s="155"/>
      <c r="AG946" s="156"/>
      <c r="AH946" s="155"/>
      <c r="AI946" s="155"/>
    </row>
    <row r="947" spans="1:35" x14ac:dyDescent="0.2">
      <c r="A947" s="147"/>
      <c r="B947" s="148"/>
      <c r="C947" s="149"/>
      <c r="D947" s="150"/>
      <c r="E947" s="151"/>
      <c r="F947" s="150"/>
      <c r="G947" s="152"/>
      <c r="H947" s="150"/>
      <c r="I947" s="150"/>
      <c r="J947" s="152"/>
      <c r="K947" s="151"/>
      <c r="L947" s="151"/>
      <c r="M947" s="151"/>
      <c r="N947" s="151"/>
      <c r="O947" s="152"/>
      <c r="P947" s="152"/>
      <c r="Q947" s="153"/>
      <c r="R947" s="153"/>
      <c r="S947" s="154"/>
      <c r="U947" s="155" t="str">
        <f t="shared" si="42"/>
        <v/>
      </c>
      <c r="V947" s="155" t="str">
        <f t="shared" si="43"/>
        <v/>
      </c>
      <c r="W947" s="156" t="str">
        <f t="shared" si="44"/>
        <v/>
      </c>
      <c r="X947" s="155"/>
      <c r="Y947" s="155"/>
      <c r="Z947" s="155"/>
      <c r="AA947" s="155"/>
      <c r="AB947" s="156"/>
      <c r="AC947" s="155"/>
      <c r="AD947" s="155"/>
      <c r="AE947" s="155"/>
      <c r="AF947" s="155"/>
      <c r="AG947" s="156"/>
      <c r="AH947" s="155"/>
      <c r="AI947" s="155"/>
    </row>
    <row r="948" spans="1:35" x14ac:dyDescent="0.2">
      <c r="A948" s="147"/>
      <c r="B948" s="148"/>
      <c r="C948" s="149"/>
      <c r="D948" s="150"/>
      <c r="E948" s="151"/>
      <c r="F948" s="150"/>
      <c r="G948" s="152"/>
      <c r="H948" s="150"/>
      <c r="I948" s="150"/>
      <c r="J948" s="152"/>
      <c r="K948" s="151"/>
      <c r="L948" s="151"/>
      <c r="M948" s="151"/>
      <c r="N948" s="151"/>
      <c r="O948" s="152"/>
      <c r="P948" s="152"/>
      <c r="Q948" s="153"/>
      <c r="R948" s="153"/>
      <c r="S948" s="154"/>
      <c r="U948" s="155" t="str">
        <f t="shared" si="42"/>
        <v/>
      </c>
      <c r="V948" s="155" t="str">
        <f t="shared" si="43"/>
        <v/>
      </c>
      <c r="W948" s="156" t="str">
        <f t="shared" si="44"/>
        <v/>
      </c>
      <c r="X948" s="155"/>
      <c r="Y948" s="155"/>
      <c r="Z948" s="155"/>
      <c r="AA948" s="155"/>
      <c r="AB948" s="156"/>
      <c r="AC948" s="155"/>
      <c r="AD948" s="155"/>
      <c r="AE948" s="155"/>
      <c r="AF948" s="155"/>
      <c r="AG948" s="156"/>
      <c r="AH948" s="155"/>
      <c r="AI948" s="155"/>
    </row>
    <row r="949" spans="1:35" x14ac:dyDescent="0.2">
      <c r="A949" s="147"/>
      <c r="B949" s="148"/>
      <c r="C949" s="149"/>
      <c r="D949" s="150"/>
      <c r="E949" s="151"/>
      <c r="F949" s="150"/>
      <c r="G949" s="152"/>
      <c r="H949" s="150"/>
      <c r="I949" s="150"/>
      <c r="J949" s="152"/>
      <c r="K949" s="151"/>
      <c r="L949" s="151"/>
      <c r="M949" s="151"/>
      <c r="N949" s="151"/>
      <c r="O949" s="152"/>
      <c r="P949" s="152"/>
      <c r="Q949" s="153"/>
      <c r="R949" s="153"/>
      <c r="S949" s="154"/>
      <c r="U949" s="155" t="str">
        <f t="shared" si="42"/>
        <v/>
      </c>
      <c r="V949" s="155" t="str">
        <f t="shared" si="43"/>
        <v/>
      </c>
      <c r="W949" s="156" t="str">
        <f t="shared" si="44"/>
        <v/>
      </c>
      <c r="X949" s="155"/>
      <c r="Y949" s="155"/>
      <c r="Z949" s="155"/>
      <c r="AA949" s="155"/>
      <c r="AB949" s="156"/>
      <c r="AC949" s="155"/>
      <c r="AD949" s="155"/>
      <c r="AE949" s="155"/>
      <c r="AF949" s="155"/>
      <c r="AG949" s="156"/>
      <c r="AH949" s="155"/>
      <c r="AI949" s="155"/>
    </row>
    <row r="950" spans="1:35" x14ac:dyDescent="0.2">
      <c r="A950" s="147"/>
      <c r="B950" s="148"/>
      <c r="C950" s="149"/>
      <c r="D950" s="150"/>
      <c r="E950" s="151"/>
      <c r="F950" s="150"/>
      <c r="G950" s="152"/>
      <c r="H950" s="150"/>
      <c r="I950" s="150"/>
      <c r="J950" s="152"/>
      <c r="K950" s="151"/>
      <c r="L950" s="151"/>
      <c r="M950" s="151"/>
      <c r="N950" s="151"/>
      <c r="O950" s="152"/>
      <c r="P950" s="152"/>
      <c r="Q950" s="153"/>
      <c r="R950" s="153"/>
      <c r="S950" s="154"/>
      <c r="U950" s="155" t="str">
        <f t="shared" si="42"/>
        <v/>
      </c>
      <c r="V950" s="155" t="str">
        <f t="shared" si="43"/>
        <v/>
      </c>
      <c r="W950" s="156" t="str">
        <f t="shared" si="44"/>
        <v/>
      </c>
      <c r="X950" s="155"/>
      <c r="Y950" s="155"/>
      <c r="Z950" s="155"/>
      <c r="AA950" s="155"/>
      <c r="AB950" s="156"/>
      <c r="AC950" s="155"/>
      <c r="AD950" s="155"/>
      <c r="AE950" s="155"/>
      <c r="AF950" s="155"/>
      <c r="AG950" s="156"/>
      <c r="AH950" s="155"/>
      <c r="AI950" s="155"/>
    </row>
    <row r="951" spans="1:35" x14ac:dyDescent="0.2">
      <c r="A951" s="147"/>
      <c r="B951" s="148"/>
      <c r="C951" s="149"/>
      <c r="D951" s="150"/>
      <c r="E951" s="151"/>
      <c r="F951" s="150"/>
      <c r="G951" s="152"/>
      <c r="H951" s="150"/>
      <c r="I951" s="150"/>
      <c r="J951" s="152"/>
      <c r="K951" s="151"/>
      <c r="L951" s="151"/>
      <c r="M951" s="151"/>
      <c r="N951" s="151"/>
      <c r="O951" s="152"/>
      <c r="P951" s="152"/>
      <c r="Q951" s="153"/>
      <c r="R951" s="153"/>
      <c r="S951" s="154"/>
      <c r="U951" s="155" t="str">
        <f t="shared" si="42"/>
        <v/>
      </c>
      <c r="V951" s="155" t="str">
        <f t="shared" si="43"/>
        <v/>
      </c>
      <c r="W951" s="156" t="str">
        <f t="shared" si="44"/>
        <v/>
      </c>
      <c r="X951" s="155"/>
      <c r="Y951" s="155"/>
      <c r="Z951" s="155"/>
      <c r="AA951" s="155"/>
      <c r="AB951" s="156"/>
      <c r="AC951" s="155"/>
      <c r="AD951" s="155"/>
      <c r="AE951" s="155"/>
      <c r="AF951" s="155"/>
      <c r="AG951" s="156"/>
      <c r="AH951" s="155"/>
      <c r="AI951" s="155"/>
    </row>
    <row r="952" spans="1:35" x14ac:dyDescent="0.2">
      <c r="A952" s="147"/>
      <c r="B952" s="148"/>
      <c r="C952" s="149"/>
      <c r="D952" s="150"/>
      <c r="E952" s="151"/>
      <c r="F952" s="150"/>
      <c r="G952" s="152"/>
      <c r="H952" s="150"/>
      <c r="I952" s="150"/>
      <c r="J952" s="152"/>
      <c r="K952" s="151"/>
      <c r="L952" s="151"/>
      <c r="M952" s="151"/>
      <c r="N952" s="151"/>
      <c r="O952" s="152"/>
      <c r="P952" s="152"/>
      <c r="Q952" s="153"/>
      <c r="R952" s="153"/>
      <c r="S952" s="154"/>
      <c r="U952" s="155" t="str">
        <f t="shared" si="42"/>
        <v/>
      </c>
      <c r="V952" s="155" t="str">
        <f t="shared" si="43"/>
        <v/>
      </c>
      <c r="W952" s="156" t="str">
        <f t="shared" si="44"/>
        <v/>
      </c>
      <c r="X952" s="155"/>
      <c r="Y952" s="155"/>
      <c r="Z952" s="155"/>
      <c r="AA952" s="155"/>
      <c r="AB952" s="156"/>
      <c r="AC952" s="155"/>
      <c r="AD952" s="155"/>
      <c r="AE952" s="155"/>
      <c r="AF952" s="155"/>
      <c r="AG952" s="156"/>
      <c r="AH952" s="155"/>
      <c r="AI952" s="155"/>
    </row>
    <row r="953" spans="1:35" x14ac:dyDescent="0.2">
      <c r="A953" s="147"/>
      <c r="B953" s="148"/>
      <c r="C953" s="149"/>
      <c r="D953" s="150"/>
      <c r="E953" s="151"/>
      <c r="F953" s="150"/>
      <c r="G953" s="152"/>
      <c r="H953" s="150"/>
      <c r="I953" s="150"/>
      <c r="J953" s="152"/>
      <c r="K953" s="151"/>
      <c r="L953" s="151"/>
      <c r="M953" s="151"/>
      <c r="N953" s="151"/>
      <c r="O953" s="152"/>
      <c r="P953" s="152"/>
      <c r="Q953" s="153"/>
      <c r="R953" s="153"/>
      <c r="S953" s="154"/>
      <c r="U953" s="155" t="str">
        <f t="shared" si="42"/>
        <v/>
      </c>
      <c r="V953" s="155" t="str">
        <f t="shared" si="43"/>
        <v/>
      </c>
      <c r="W953" s="156" t="str">
        <f t="shared" si="44"/>
        <v/>
      </c>
      <c r="X953" s="155"/>
      <c r="Y953" s="155"/>
      <c r="Z953" s="155"/>
      <c r="AA953" s="155"/>
      <c r="AB953" s="156"/>
      <c r="AC953" s="155"/>
      <c r="AD953" s="155"/>
      <c r="AE953" s="155"/>
      <c r="AF953" s="155"/>
      <c r="AG953" s="156"/>
      <c r="AH953" s="155"/>
      <c r="AI953" s="155"/>
    </row>
    <row r="954" spans="1:35" x14ac:dyDescent="0.2">
      <c r="A954" s="147"/>
      <c r="B954" s="148"/>
      <c r="C954" s="149"/>
      <c r="D954" s="150"/>
      <c r="E954" s="151"/>
      <c r="F954" s="150"/>
      <c r="G954" s="152"/>
      <c r="H954" s="150"/>
      <c r="I954" s="150"/>
      <c r="J954" s="152"/>
      <c r="K954" s="151"/>
      <c r="L954" s="151"/>
      <c r="M954" s="151"/>
      <c r="N954" s="151"/>
      <c r="O954" s="152"/>
      <c r="P954" s="152"/>
      <c r="Q954" s="153"/>
      <c r="R954" s="153"/>
      <c r="S954" s="154"/>
      <c r="U954" s="155" t="str">
        <f t="shared" si="42"/>
        <v/>
      </c>
      <c r="V954" s="155" t="str">
        <f t="shared" si="43"/>
        <v/>
      </c>
      <c r="W954" s="156" t="str">
        <f t="shared" si="44"/>
        <v/>
      </c>
      <c r="X954" s="155"/>
      <c r="Y954" s="155"/>
      <c r="Z954" s="155"/>
      <c r="AA954" s="155"/>
      <c r="AB954" s="156"/>
      <c r="AC954" s="155"/>
      <c r="AD954" s="155"/>
      <c r="AE954" s="155"/>
      <c r="AF954" s="155"/>
      <c r="AG954" s="156"/>
      <c r="AH954" s="155"/>
      <c r="AI954" s="155"/>
    </row>
    <row r="955" spans="1:35" x14ac:dyDescent="0.2">
      <c r="A955" s="147"/>
      <c r="B955" s="148"/>
      <c r="C955" s="149"/>
      <c r="D955" s="150"/>
      <c r="E955" s="151"/>
      <c r="F955" s="150"/>
      <c r="G955" s="152"/>
      <c r="H955" s="150"/>
      <c r="I955" s="150"/>
      <c r="J955" s="152"/>
      <c r="K955" s="151"/>
      <c r="L955" s="151"/>
      <c r="M955" s="151"/>
      <c r="N955" s="151"/>
      <c r="O955" s="152"/>
      <c r="P955" s="152"/>
      <c r="Q955" s="153"/>
      <c r="R955" s="153"/>
      <c r="S955" s="154"/>
      <c r="U955" s="155" t="str">
        <f t="shared" si="42"/>
        <v/>
      </c>
      <c r="V955" s="155" t="str">
        <f t="shared" si="43"/>
        <v/>
      </c>
      <c r="W955" s="156" t="str">
        <f t="shared" si="44"/>
        <v/>
      </c>
      <c r="X955" s="155"/>
      <c r="Y955" s="155"/>
      <c r="Z955" s="155"/>
      <c r="AA955" s="155"/>
      <c r="AB955" s="156"/>
      <c r="AC955" s="155"/>
      <c r="AD955" s="155"/>
      <c r="AE955" s="155"/>
      <c r="AF955" s="155"/>
      <c r="AG955" s="156"/>
      <c r="AH955" s="155"/>
      <c r="AI955" s="155"/>
    </row>
    <row r="956" spans="1:35" x14ac:dyDescent="0.2">
      <c r="A956" s="147"/>
      <c r="B956" s="148"/>
      <c r="C956" s="149"/>
      <c r="D956" s="150"/>
      <c r="E956" s="151"/>
      <c r="F956" s="150"/>
      <c r="G956" s="152"/>
      <c r="H956" s="150"/>
      <c r="I956" s="150"/>
      <c r="J956" s="152"/>
      <c r="K956" s="151"/>
      <c r="L956" s="151"/>
      <c r="M956" s="151"/>
      <c r="N956" s="151"/>
      <c r="O956" s="152"/>
      <c r="P956" s="152"/>
      <c r="Q956" s="153"/>
      <c r="R956" s="153"/>
      <c r="S956" s="154"/>
      <c r="U956" s="155" t="str">
        <f t="shared" si="42"/>
        <v/>
      </c>
      <c r="V956" s="155" t="str">
        <f t="shared" si="43"/>
        <v/>
      </c>
      <c r="W956" s="156" t="str">
        <f t="shared" si="44"/>
        <v/>
      </c>
      <c r="X956" s="155"/>
      <c r="Y956" s="155"/>
      <c r="Z956" s="155"/>
      <c r="AA956" s="155"/>
      <c r="AB956" s="156"/>
      <c r="AC956" s="155"/>
      <c r="AD956" s="155"/>
      <c r="AE956" s="155"/>
      <c r="AF956" s="155"/>
      <c r="AG956" s="156"/>
      <c r="AH956" s="155"/>
      <c r="AI956" s="155"/>
    </row>
    <row r="957" spans="1:35" x14ac:dyDescent="0.2">
      <c r="A957" s="147"/>
      <c r="B957" s="148"/>
      <c r="C957" s="149"/>
      <c r="D957" s="150"/>
      <c r="E957" s="151"/>
      <c r="F957" s="150"/>
      <c r="G957" s="152"/>
      <c r="H957" s="150"/>
      <c r="I957" s="150"/>
      <c r="J957" s="152"/>
      <c r="K957" s="151"/>
      <c r="L957" s="151"/>
      <c r="M957" s="151"/>
      <c r="N957" s="151"/>
      <c r="O957" s="152"/>
      <c r="P957" s="152"/>
      <c r="Q957" s="153"/>
      <c r="R957" s="153"/>
      <c r="S957" s="154"/>
      <c r="U957" s="155" t="str">
        <f t="shared" si="42"/>
        <v/>
      </c>
      <c r="V957" s="155" t="str">
        <f t="shared" si="43"/>
        <v/>
      </c>
      <c r="W957" s="156" t="str">
        <f t="shared" si="44"/>
        <v/>
      </c>
      <c r="X957" s="155"/>
      <c r="Y957" s="155"/>
      <c r="Z957" s="155"/>
      <c r="AA957" s="155"/>
      <c r="AB957" s="156"/>
      <c r="AC957" s="155"/>
      <c r="AD957" s="155"/>
      <c r="AE957" s="155"/>
      <c r="AF957" s="155"/>
      <c r="AG957" s="156"/>
      <c r="AH957" s="155"/>
      <c r="AI957" s="155"/>
    </row>
    <row r="958" spans="1:35" x14ac:dyDescent="0.2">
      <c r="A958" s="147"/>
      <c r="B958" s="148"/>
      <c r="C958" s="149"/>
      <c r="D958" s="150"/>
      <c r="E958" s="151"/>
      <c r="F958" s="150"/>
      <c r="G958" s="152"/>
      <c r="H958" s="150"/>
      <c r="I958" s="150"/>
      <c r="J958" s="152"/>
      <c r="K958" s="151"/>
      <c r="L958" s="151"/>
      <c r="M958" s="151"/>
      <c r="N958" s="151"/>
      <c r="O958" s="152"/>
      <c r="P958" s="152"/>
      <c r="Q958" s="153"/>
      <c r="R958" s="153"/>
      <c r="S958" s="154"/>
      <c r="U958" s="155" t="str">
        <f t="shared" si="42"/>
        <v/>
      </c>
      <c r="V958" s="155" t="str">
        <f t="shared" si="43"/>
        <v/>
      </c>
      <c r="W958" s="156" t="str">
        <f t="shared" si="44"/>
        <v/>
      </c>
      <c r="X958" s="155"/>
      <c r="Y958" s="155"/>
      <c r="Z958" s="155"/>
      <c r="AA958" s="155"/>
      <c r="AB958" s="156"/>
      <c r="AC958" s="155"/>
      <c r="AD958" s="155"/>
      <c r="AE958" s="155"/>
      <c r="AF958" s="155"/>
      <c r="AG958" s="156"/>
      <c r="AH958" s="155"/>
      <c r="AI958" s="155"/>
    </row>
    <row r="959" spans="1:35" x14ac:dyDescent="0.2">
      <c r="A959" s="147"/>
      <c r="B959" s="148"/>
      <c r="C959" s="149"/>
      <c r="D959" s="150"/>
      <c r="E959" s="151"/>
      <c r="F959" s="150"/>
      <c r="G959" s="152"/>
      <c r="H959" s="150"/>
      <c r="I959" s="150"/>
      <c r="J959" s="152"/>
      <c r="K959" s="151"/>
      <c r="L959" s="151"/>
      <c r="M959" s="151"/>
      <c r="N959" s="151"/>
      <c r="O959" s="152"/>
      <c r="P959" s="152"/>
      <c r="Q959" s="153"/>
      <c r="R959" s="153"/>
      <c r="S959" s="154"/>
      <c r="U959" s="155" t="str">
        <f t="shared" si="42"/>
        <v/>
      </c>
      <c r="V959" s="155" t="str">
        <f t="shared" si="43"/>
        <v/>
      </c>
      <c r="W959" s="156" t="str">
        <f t="shared" si="44"/>
        <v/>
      </c>
      <c r="X959" s="155"/>
      <c r="Y959" s="155"/>
      <c r="Z959" s="155"/>
      <c r="AA959" s="155"/>
      <c r="AB959" s="156"/>
      <c r="AC959" s="155"/>
      <c r="AD959" s="155"/>
      <c r="AE959" s="155"/>
      <c r="AF959" s="155"/>
      <c r="AG959" s="156"/>
      <c r="AH959" s="155"/>
      <c r="AI959" s="155"/>
    </row>
    <row r="960" spans="1:35" x14ac:dyDescent="0.2">
      <c r="A960" s="147"/>
      <c r="B960" s="148"/>
      <c r="C960" s="149"/>
      <c r="D960" s="150"/>
      <c r="E960" s="151"/>
      <c r="F960" s="150"/>
      <c r="G960" s="152"/>
      <c r="H960" s="150"/>
      <c r="I960" s="150"/>
      <c r="J960" s="152"/>
      <c r="K960" s="151"/>
      <c r="L960" s="151"/>
      <c r="M960" s="151"/>
      <c r="N960" s="151"/>
      <c r="O960" s="152"/>
      <c r="P960" s="152"/>
      <c r="Q960" s="153"/>
      <c r="R960" s="153"/>
      <c r="S960" s="154"/>
      <c r="U960" s="155" t="str">
        <f t="shared" si="42"/>
        <v/>
      </c>
      <c r="V960" s="155" t="str">
        <f t="shared" si="43"/>
        <v/>
      </c>
      <c r="W960" s="156" t="str">
        <f t="shared" si="44"/>
        <v/>
      </c>
      <c r="X960" s="155"/>
      <c r="Y960" s="155"/>
      <c r="Z960" s="155"/>
      <c r="AA960" s="155"/>
      <c r="AB960" s="156"/>
      <c r="AC960" s="155"/>
      <c r="AD960" s="155"/>
      <c r="AE960" s="155"/>
      <c r="AF960" s="155"/>
      <c r="AG960" s="156"/>
      <c r="AH960" s="155"/>
      <c r="AI960" s="155"/>
    </row>
    <row r="961" spans="1:35" x14ac:dyDescent="0.2">
      <c r="A961" s="147"/>
      <c r="B961" s="148"/>
      <c r="C961" s="149"/>
      <c r="D961" s="150"/>
      <c r="E961" s="151"/>
      <c r="F961" s="150"/>
      <c r="G961" s="152"/>
      <c r="H961" s="150"/>
      <c r="I961" s="150"/>
      <c r="J961" s="152"/>
      <c r="K961" s="151"/>
      <c r="L961" s="151"/>
      <c r="M961" s="151"/>
      <c r="N961" s="151"/>
      <c r="O961" s="152"/>
      <c r="P961" s="152"/>
      <c r="Q961" s="153"/>
      <c r="R961" s="153"/>
      <c r="S961" s="154"/>
      <c r="U961" s="155" t="str">
        <f t="shared" si="42"/>
        <v/>
      </c>
      <c r="V961" s="155" t="str">
        <f t="shared" si="43"/>
        <v/>
      </c>
      <c r="W961" s="156" t="str">
        <f t="shared" si="44"/>
        <v/>
      </c>
      <c r="X961" s="155"/>
      <c r="Y961" s="155"/>
      <c r="Z961" s="155"/>
      <c r="AA961" s="155"/>
      <c r="AB961" s="156"/>
      <c r="AC961" s="155"/>
      <c r="AD961" s="155"/>
      <c r="AE961" s="155"/>
      <c r="AF961" s="155"/>
      <c r="AG961" s="156"/>
      <c r="AH961" s="155"/>
      <c r="AI961" s="155"/>
    </row>
    <row r="962" spans="1:35" x14ac:dyDescent="0.2">
      <c r="A962" s="147"/>
      <c r="B962" s="148"/>
      <c r="C962" s="149"/>
      <c r="D962" s="150"/>
      <c r="E962" s="151"/>
      <c r="F962" s="150"/>
      <c r="G962" s="152"/>
      <c r="H962" s="150"/>
      <c r="I962" s="150"/>
      <c r="J962" s="152"/>
      <c r="K962" s="151"/>
      <c r="L962" s="151"/>
      <c r="M962" s="151"/>
      <c r="N962" s="151"/>
      <c r="O962" s="152"/>
      <c r="P962" s="152"/>
      <c r="Q962" s="153"/>
      <c r="R962" s="153"/>
      <c r="S962" s="154"/>
      <c r="U962" s="155" t="str">
        <f t="shared" si="42"/>
        <v/>
      </c>
      <c r="V962" s="155" t="str">
        <f t="shared" si="43"/>
        <v/>
      </c>
      <c r="W962" s="156" t="str">
        <f t="shared" si="44"/>
        <v/>
      </c>
      <c r="X962" s="155"/>
      <c r="Y962" s="155"/>
      <c r="Z962" s="155"/>
      <c r="AA962" s="155"/>
      <c r="AB962" s="156"/>
      <c r="AC962" s="155"/>
      <c r="AD962" s="155"/>
      <c r="AE962" s="155"/>
      <c r="AF962" s="155"/>
      <c r="AG962" s="156"/>
      <c r="AH962" s="155"/>
      <c r="AI962" s="155"/>
    </row>
    <row r="963" spans="1:35" x14ac:dyDescent="0.2">
      <c r="C963" s="157"/>
      <c r="E963" s="155"/>
      <c r="G963" s="156"/>
      <c r="I963" s="131"/>
      <c r="J963" s="156"/>
      <c r="K963" s="155"/>
      <c r="L963" s="155"/>
      <c r="M963" s="155"/>
      <c r="N963" s="155"/>
      <c r="O963" s="156"/>
      <c r="P963" s="156"/>
      <c r="Q963" s="158"/>
      <c r="R963" s="158"/>
      <c r="U963" s="155"/>
      <c r="V963" s="155"/>
      <c r="W963" s="156"/>
      <c r="X963" s="155"/>
      <c r="Y963" s="155"/>
      <c r="Z963" s="155"/>
      <c r="AA963" s="155"/>
      <c r="AB963" s="156"/>
      <c r="AC963" s="155"/>
      <c r="AD963" s="155"/>
      <c r="AE963" s="155"/>
      <c r="AF963" s="155"/>
      <c r="AG963" s="156"/>
      <c r="AH963" s="155"/>
      <c r="AI963" s="155"/>
    </row>
    <row r="964" spans="1:35" x14ac:dyDescent="0.2">
      <c r="C964" s="157"/>
      <c r="E964" s="155"/>
      <c r="G964" s="156"/>
      <c r="J964" s="156"/>
      <c r="K964" s="155"/>
      <c r="L964" s="155"/>
      <c r="M964" s="155"/>
      <c r="N964" s="155"/>
      <c r="O964" s="156"/>
      <c r="P964" s="156"/>
      <c r="Q964" s="158"/>
      <c r="R964" s="158"/>
      <c r="U964" s="155"/>
      <c r="V964" s="155"/>
      <c r="W964" s="156"/>
      <c r="X964" s="155"/>
      <c r="Y964" s="155"/>
      <c r="Z964" s="155"/>
      <c r="AA964" s="155"/>
      <c r="AB964" s="156"/>
      <c r="AC964" s="155"/>
      <c r="AD964" s="155"/>
      <c r="AE964" s="155"/>
      <c r="AF964" s="155"/>
      <c r="AG964" s="156"/>
      <c r="AH964" s="155"/>
      <c r="AI964" s="155"/>
    </row>
    <row r="965" spans="1:35" x14ac:dyDescent="0.2">
      <c r="C965" s="157"/>
      <c r="E965" s="155"/>
      <c r="G965" s="156"/>
      <c r="J965" s="156"/>
      <c r="K965" s="155"/>
      <c r="L965" s="155"/>
      <c r="M965" s="155"/>
      <c r="N965" s="155"/>
      <c r="O965" s="156"/>
      <c r="P965" s="156"/>
      <c r="Q965" s="158"/>
      <c r="R965" s="158"/>
      <c r="U965" s="155"/>
      <c r="V965" s="155"/>
      <c r="W965" s="156"/>
      <c r="X965" s="155"/>
      <c r="Y965" s="155"/>
      <c r="Z965" s="155"/>
      <c r="AA965" s="155"/>
      <c r="AB965" s="156"/>
      <c r="AC965" s="155"/>
      <c r="AD965" s="155"/>
      <c r="AE965" s="155"/>
      <c r="AF965" s="155"/>
      <c r="AG965" s="156"/>
      <c r="AH965" s="155"/>
      <c r="AI965" s="155"/>
    </row>
    <row r="966" spans="1:35" x14ac:dyDescent="0.2">
      <c r="C966" s="157"/>
      <c r="E966" s="155"/>
      <c r="G966" s="156"/>
      <c r="J966" s="156"/>
      <c r="K966" s="155"/>
      <c r="L966" s="155"/>
      <c r="M966" s="155"/>
      <c r="N966" s="155"/>
      <c r="O966" s="156"/>
      <c r="P966" s="156"/>
      <c r="Q966" s="158"/>
      <c r="R966" s="158"/>
      <c r="U966" s="155"/>
      <c r="V966" s="155"/>
      <c r="W966" s="156"/>
      <c r="X966" s="155"/>
      <c r="Y966" s="155"/>
      <c r="Z966" s="155"/>
      <c r="AA966" s="155"/>
      <c r="AB966" s="156"/>
      <c r="AC966" s="155"/>
      <c r="AD966" s="155"/>
      <c r="AE966" s="155"/>
      <c r="AF966" s="155"/>
      <c r="AG966" s="156"/>
      <c r="AH966" s="155"/>
      <c r="AI966" s="155"/>
    </row>
    <row r="967" spans="1:35" x14ac:dyDescent="0.2">
      <c r="C967" s="157"/>
      <c r="E967" s="155"/>
      <c r="G967" s="156"/>
      <c r="J967" s="156"/>
      <c r="K967" s="155"/>
      <c r="L967" s="155"/>
      <c r="M967" s="155"/>
      <c r="N967" s="155"/>
      <c r="O967" s="156"/>
      <c r="P967" s="156"/>
      <c r="Q967" s="158"/>
      <c r="R967" s="158"/>
      <c r="U967" s="155"/>
      <c r="V967" s="155"/>
      <c r="W967" s="156"/>
      <c r="X967" s="155"/>
      <c r="Y967" s="155"/>
      <c r="Z967" s="155"/>
      <c r="AA967" s="155"/>
      <c r="AB967" s="156"/>
      <c r="AC967" s="155"/>
      <c r="AD967" s="155"/>
      <c r="AE967" s="155"/>
      <c r="AF967" s="155"/>
      <c r="AG967" s="156"/>
      <c r="AH967" s="155"/>
      <c r="AI967" s="155"/>
    </row>
    <row r="968" spans="1:35" x14ac:dyDescent="0.2">
      <c r="C968" s="157"/>
      <c r="E968" s="155"/>
      <c r="G968" s="156"/>
      <c r="J968" s="156"/>
      <c r="K968" s="155"/>
      <c r="L968" s="155"/>
      <c r="M968" s="155"/>
      <c r="N968" s="155"/>
      <c r="O968" s="156"/>
      <c r="P968" s="156"/>
      <c r="Q968" s="158"/>
      <c r="R968" s="158"/>
      <c r="U968" s="155"/>
      <c r="V968" s="155"/>
      <c r="W968" s="156"/>
      <c r="X968" s="155"/>
      <c r="Y968" s="155"/>
      <c r="Z968" s="155"/>
      <c r="AA968" s="155"/>
      <c r="AB968" s="156"/>
      <c r="AC968" s="155"/>
      <c r="AD968" s="155"/>
      <c r="AE968" s="155"/>
      <c r="AF968" s="155"/>
      <c r="AG968" s="156"/>
      <c r="AH968" s="155"/>
      <c r="AI968" s="155"/>
    </row>
    <row r="969" spans="1:35" x14ac:dyDescent="0.2">
      <c r="C969" s="155"/>
      <c r="E969" s="155"/>
      <c r="G969" s="156"/>
      <c r="J969" s="156"/>
      <c r="K969" s="155"/>
      <c r="L969" s="155"/>
      <c r="M969" s="155"/>
      <c r="N969" s="155"/>
      <c r="O969" s="156"/>
      <c r="P969" s="156"/>
      <c r="Q969" s="158"/>
      <c r="R969" s="158"/>
      <c r="U969" s="155"/>
      <c r="V969" s="155"/>
      <c r="W969" s="156"/>
      <c r="X969" s="155"/>
      <c r="Y969" s="155"/>
      <c r="Z969" s="155"/>
      <c r="AA969" s="155"/>
      <c r="AB969" s="156"/>
      <c r="AC969" s="155"/>
      <c r="AD969" s="155"/>
      <c r="AE969" s="155"/>
      <c r="AF969" s="155"/>
      <c r="AG969" s="156"/>
      <c r="AH969" s="155"/>
      <c r="AI969" s="155"/>
    </row>
    <row r="970" spans="1:35" x14ac:dyDescent="0.2">
      <c r="C970" s="155"/>
      <c r="E970" s="155"/>
      <c r="G970" s="156"/>
      <c r="J970" s="156"/>
      <c r="K970" s="155"/>
      <c r="L970" s="155"/>
      <c r="M970" s="155"/>
      <c r="N970" s="155"/>
      <c r="O970" s="156"/>
      <c r="P970" s="156"/>
      <c r="Q970" s="158"/>
      <c r="R970" s="158"/>
      <c r="U970" s="155"/>
      <c r="V970" s="155"/>
      <c r="W970" s="156"/>
      <c r="X970" s="155"/>
      <c r="Y970" s="155"/>
      <c r="Z970" s="155"/>
      <c r="AA970" s="155"/>
      <c r="AB970" s="156"/>
      <c r="AC970" s="155"/>
      <c r="AD970" s="155"/>
      <c r="AE970" s="155"/>
      <c r="AF970" s="155"/>
      <c r="AG970" s="156"/>
      <c r="AH970" s="155"/>
      <c r="AI970" s="155"/>
    </row>
    <row r="971" spans="1:35" x14ac:dyDescent="0.2">
      <c r="C971" s="155"/>
      <c r="E971" s="155"/>
      <c r="G971" s="156"/>
      <c r="J971" s="156"/>
      <c r="K971" s="155"/>
      <c r="L971" s="155"/>
      <c r="M971" s="155"/>
      <c r="N971" s="155"/>
      <c r="O971" s="156"/>
      <c r="P971" s="156"/>
      <c r="Q971" s="158"/>
      <c r="R971" s="158"/>
      <c r="U971" s="155"/>
      <c r="V971" s="155"/>
      <c r="W971" s="156"/>
      <c r="X971" s="155"/>
      <c r="Y971" s="155"/>
      <c r="Z971" s="155"/>
      <c r="AA971" s="155"/>
      <c r="AB971" s="156"/>
      <c r="AC971" s="155"/>
      <c r="AD971" s="155"/>
      <c r="AE971" s="155"/>
      <c r="AF971" s="155"/>
      <c r="AG971" s="156"/>
      <c r="AH971" s="155"/>
      <c r="AI971" s="155"/>
    </row>
    <row r="972" spans="1:35" x14ac:dyDescent="0.2">
      <c r="C972" s="155"/>
      <c r="E972" s="155"/>
      <c r="G972" s="156"/>
      <c r="J972" s="156"/>
      <c r="K972" s="155"/>
      <c r="L972" s="155"/>
      <c r="M972" s="155"/>
      <c r="N972" s="155"/>
      <c r="O972" s="156"/>
      <c r="P972" s="156"/>
      <c r="Q972" s="158"/>
      <c r="R972" s="158"/>
      <c r="U972" s="155"/>
      <c r="V972" s="155"/>
      <c r="W972" s="156"/>
      <c r="X972" s="155"/>
      <c r="Y972" s="155"/>
      <c r="Z972" s="155"/>
      <c r="AA972" s="155"/>
      <c r="AB972" s="156"/>
      <c r="AC972" s="155"/>
      <c r="AD972" s="155"/>
      <c r="AE972" s="155"/>
      <c r="AF972" s="155"/>
      <c r="AG972" s="156"/>
      <c r="AH972" s="155"/>
      <c r="AI972" s="155"/>
    </row>
    <row r="973" spans="1:35" x14ac:dyDescent="0.2">
      <c r="C973" s="155"/>
      <c r="E973" s="155"/>
      <c r="G973" s="156"/>
      <c r="J973" s="156"/>
      <c r="K973" s="155"/>
      <c r="L973" s="155"/>
      <c r="M973" s="155"/>
      <c r="N973" s="155"/>
      <c r="O973" s="156"/>
      <c r="P973" s="156"/>
      <c r="Q973" s="158"/>
      <c r="R973" s="158"/>
      <c r="U973" s="155"/>
      <c r="V973" s="155"/>
      <c r="W973" s="156"/>
      <c r="X973" s="155"/>
      <c r="Y973" s="155"/>
      <c r="Z973" s="155"/>
      <c r="AA973" s="155"/>
      <c r="AB973" s="156"/>
      <c r="AC973" s="155"/>
      <c r="AD973" s="155"/>
      <c r="AE973" s="155"/>
      <c r="AF973" s="155"/>
      <c r="AG973" s="156"/>
      <c r="AH973" s="155"/>
      <c r="AI973" s="155"/>
    </row>
    <row r="974" spans="1:35" x14ac:dyDescent="0.2">
      <c r="C974" s="155"/>
      <c r="E974" s="155"/>
      <c r="G974" s="156"/>
      <c r="J974" s="156"/>
      <c r="K974" s="155"/>
      <c r="L974" s="155"/>
      <c r="M974" s="155"/>
      <c r="N974" s="155"/>
      <c r="O974" s="156"/>
      <c r="P974" s="156"/>
      <c r="Q974" s="158"/>
      <c r="R974" s="158"/>
      <c r="U974" s="155"/>
      <c r="V974" s="155"/>
      <c r="W974" s="156"/>
      <c r="X974" s="155"/>
      <c r="Y974" s="155"/>
      <c r="Z974" s="155"/>
      <c r="AA974" s="155"/>
      <c r="AB974" s="156"/>
      <c r="AC974" s="155"/>
      <c r="AD974" s="155"/>
      <c r="AE974" s="155"/>
      <c r="AF974" s="155"/>
      <c r="AG974" s="156"/>
      <c r="AH974" s="155"/>
      <c r="AI974" s="155"/>
    </row>
    <row r="975" spans="1:35" x14ac:dyDescent="0.2">
      <c r="C975" s="155"/>
      <c r="E975" s="155"/>
      <c r="G975" s="156"/>
      <c r="J975" s="156"/>
      <c r="K975" s="155"/>
      <c r="L975" s="155"/>
      <c r="M975" s="155"/>
      <c r="N975" s="155"/>
      <c r="O975" s="156"/>
      <c r="P975" s="156"/>
      <c r="Q975" s="158"/>
      <c r="R975" s="158"/>
      <c r="U975" s="155"/>
      <c r="V975" s="155"/>
      <c r="W975" s="156"/>
      <c r="X975" s="155"/>
      <c r="Y975" s="155"/>
      <c r="Z975" s="155"/>
      <c r="AA975" s="155"/>
      <c r="AB975" s="156"/>
      <c r="AC975" s="155"/>
      <c r="AD975" s="155"/>
      <c r="AE975" s="155"/>
      <c r="AF975" s="155"/>
      <c r="AG975" s="156"/>
      <c r="AH975" s="155"/>
      <c r="AI975" s="155"/>
    </row>
    <row r="976" spans="1:35" x14ac:dyDescent="0.2">
      <c r="C976" s="155"/>
      <c r="E976" s="155"/>
      <c r="G976" s="156"/>
      <c r="J976" s="156"/>
      <c r="K976" s="155"/>
      <c r="L976" s="155"/>
      <c r="M976" s="155"/>
      <c r="N976" s="155"/>
      <c r="O976" s="156"/>
      <c r="P976" s="156"/>
      <c r="Q976" s="158"/>
      <c r="R976" s="158"/>
      <c r="U976" s="155"/>
      <c r="V976" s="155"/>
      <c r="W976" s="156"/>
      <c r="X976" s="155"/>
      <c r="Y976" s="155"/>
      <c r="Z976" s="155"/>
      <c r="AA976" s="155"/>
      <c r="AB976" s="156"/>
      <c r="AC976" s="155"/>
      <c r="AD976" s="155"/>
      <c r="AE976" s="155"/>
      <c r="AF976" s="155"/>
      <c r="AG976" s="156"/>
      <c r="AH976" s="155"/>
      <c r="AI976" s="155"/>
    </row>
    <row r="977" spans="3:35" x14ac:dyDescent="0.2">
      <c r="C977" s="155"/>
      <c r="E977" s="155"/>
      <c r="G977" s="156"/>
      <c r="J977" s="156"/>
      <c r="K977" s="155"/>
      <c r="L977" s="155"/>
      <c r="M977" s="155"/>
      <c r="N977" s="155"/>
      <c r="O977" s="156"/>
      <c r="P977" s="156"/>
      <c r="Q977" s="158"/>
      <c r="R977" s="158"/>
      <c r="U977" s="155"/>
      <c r="V977" s="155"/>
      <c r="W977" s="156"/>
      <c r="X977" s="155"/>
      <c r="Y977" s="155"/>
      <c r="Z977" s="155"/>
      <c r="AA977" s="155"/>
      <c r="AB977" s="156"/>
      <c r="AC977" s="155"/>
      <c r="AD977" s="155"/>
      <c r="AE977" s="155"/>
      <c r="AF977" s="155"/>
      <c r="AG977" s="156"/>
      <c r="AH977" s="155"/>
      <c r="AI977" s="155"/>
    </row>
    <row r="978" spans="3:35" x14ac:dyDescent="0.2">
      <c r="C978" s="155"/>
      <c r="E978" s="155"/>
      <c r="G978" s="156"/>
      <c r="J978" s="156"/>
      <c r="K978" s="155"/>
      <c r="L978" s="155"/>
      <c r="M978" s="155"/>
      <c r="N978" s="155"/>
      <c r="O978" s="156"/>
      <c r="P978" s="156"/>
      <c r="Q978" s="158"/>
      <c r="R978" s="158"/>
      <c r="U978" s="155"/>
      <c r="V978" s="155"/>
      <c r="W978" s="156"/>
      <c r="X978" s="155"/>
      <c r="Y978" s="155"/>
      <c r="Z978" s="155"/>
      <c r="AA978" s="155"/>
      <c r="AB978" s="156"/>
      <c r="AC978" s="155"/>
      <c r="AD978" s="155"/>
      <c r="AE978" s="155"/>
      <c r="AF978" s="155"/>
      <c r="AG978" s="156"/>
      <c r="AH978" s="155"/>
      <c r="AI978" s="155"/>
    </row>
  </sheetData>
  <sheetProtection sheet="1" scenarios="1"/>
  <dataValidations disablePrompts="1" count="2">
    <dataValidation allowBlank="1" showInputMessage="1" showErrorMessage="1" promptTitle="New Probability" prompt="This is the new probability of occurence of the current risk after the mitigation strategy is implemented" sqref="I7:J7"/>
    <dataValidation allowBlank="1" showInputMessage="1" showErrorMessage="1" promptTitle="Mitigated Severity" prompt="This is the percentage of the severity of the risk that was mitigated due to the implementation of the strategy" sqref="Q8"/>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76823" r:id="rId4">
          <objectPr defaultSize="0" autoPict="0" r:id="rId5">
            <anchor moveWithCells="1">
              <from>
                <xdr:col>0</xdr:col>
                <xdr:colOff>190500</xdr:colOff>
                <xdr:row>2</xdr:row>
                <xdr:rowOff>28575</xdr:rowOff>
              </from>
              <to>
                <xdr:col>0</xdr:col>
                <xdr:colOff>771525</xdr:colOff>
                <xdr:row>4</xdr:row>
                <xdr:rowOff>180975</xdr:rowOff>
              </to>
            </anchor>
          </objectPr>
        </oleObject>
      </mc:Choice>
      <mc:Fallback>
        <oleObject progId="AcroExch.Document.11" dvAspect="DVASPECT_ICON" shapeId="76823" r:id="rId4"/>
      </mc:Fallback>
    </mc:AlternateContent>
  </oleObjects>
  <mc:AlternateContent xmlns:mc="http://schemas.openxmlformats.org/markup-compatibility/2006">
    <mc:Choice Requires="x14">
      <controls>
        <mc:AlternateContent xmlns:mc="http://schemas.openxmlformats.org/markup-compatibility/2006">
          <mc:Choice Requires="x14">
            <control shapeId="76801" r:id="rId6" name="Button 1">
              <controlPr defaultSize="0" print="0" autoFill="0" autoPict="0" macro="[0]!ButtonControl7">
                <anchor>
                  <from>
                    <xdr:col>3</xdr:col>
                    <xdr:colOff>895350</xdr:colOff>
                    <xdr:row>2</xdr:row>
                    <xdr:rowOff>238125</xdr:rowOff>
                  </from>
                  <to>
                    <xdr:col>4</xdr:col>
                    <xdr:colOff>933450</xdr:colOff>
                    <xdr:row>4</xdr:row>
                    <xdr:rowOff>85725</xdr:rowOff>
                  </to>
                </anchor>
              </controlPr>
            </control>
          </mc:Choice>
        </mc:AlternateContent>
        <mc:AlternateContent xmlns:mc="http://schemas.openxmlformats.org/markup-compatibility/2006">
          <mc:Choice Requires="x14">
            <control shapeId="76802" r:id="rId7" name="Button 2">
              <controlPr defaultSize="0" print="0" autoFill="0" autoPict="0" macro="[0]!ButtonControl9">
                <anchor>
                  <from>
                    <xdr:col>5</xdr:col>
                    <xdr:colOff>723900</xdr:colOff>
                    <xdr:row>2</xdr:row>
                    <xdr:rowOff>219075</xdr:rowOff>
                  </from>
                  <to>
                    <xdr:col>6</xdr:col>
                    <xdr:colOff>647700</xdr:colOff>
                    <xdr:row>4</xdr:row>
                    <xdr:rowOff>66675</xdr:rowOff>
                  </to>
                </anchor>
              </controlPr>
            </control>
          </mc:Choice>
        </mc:AlternateContent>
        <mc:AlternateContent xmlns:mc="http://schemas.openxmlformats.org/markup-compatibility/2006">
          <mc:Choice Requires="x14">
            <control shapeId="76803" r:id="rId8" name="Button 3">
              <controlPr defaultSize="0" print="0" autoFill="0" autoPict="0" macro="[0]!ButtonControlHome">
                <anchor>
                  <from>
                    <xdr:col>4</xdr:col>
                    <xdr:colOff>952500</xdr:colOff>
                    <xdr:row>2</xdr:row>
                    <xdr:rowOff>219075</xdr:rowOff>
                  </from>
                  <to>
                    <xdr:col>5</xdr:col>
                    <xdr:colOff>695325</xdr:colOff>
                    <xdr:row>4</xdr:row>
                    <xdr:rowOff>66675</xdr:rowOff>
                  </to>
                </anchor>
              </controlPr>
            </control>
          </mc:Choice>
        </mc:AlternateContent>
        <mc:AlternateContent xmlns:mc="http://schemas.openxmlformats.org/markup-compatibility/2006">
          <mc:Choice Requires="x14">
            <control shapeId="76804" r:id="rId9" name="Button 4">
              <controlPr defaultSize="0" print="0" autoFill="0" autoPict="0" macro="[0]!RiskMitigations">
                <anchor>
                  <from>
                    <xdr:col>0</xdr:col>
                    <xdr:colOff>1038225</xdr:colOff>
                    <xdr:row>2</xdr:row>
                    <xdr:rowOff>133350</xdr:rowOff>
                  </from>
                  <to>
                    <xdr:col>1</xdr:col>
                    <xdr:colOff>904875</xdr:colOff>
                    <xdr:row>4</xdr:row>
                    <xdr:rowOff>95250</xdr:rowOff>
                  </to>
                </anchor>
              </controlPr>
            </control>
          </mc:Choice>
        </mc:AlternateContent>
        <mc:AlternateContent xmlns:mc="http://schemas.openxmlformats.org/markup-compatibility/2006">
          <mc:Choice Requires="x14">
            <control shapeId="76805" r:id="rId10" name="Button 5">
              <controlPr defaultSize="0" print="0" autoFill="0" autoPict="0" macro="[0]!clearMitigationData">
                <anchor>
                  <from>
                    <xdr:col>3</xdr:col>
                    <xdr:colOff>9525</xdr:colOff>
                    <xdr:row>2</xdr:row>
                    <xdr:rowOff>238125</xdr:rowOff>
                  </from>
                  <to>
                    <xdr:col>3</xdr:col>
                    <xdr:colOff>800100</xdr:colOff>
                    <xdr:row>4</xdr:row>
                    <xdr:rowOff>85725</xdr:rowOff>
                  </to>
                </anchor>
              </controlPr>
            </control>
          </mc:Choice>
        </mc:AlternateContent>
        <mc:AlternateContent xmlns:mc="http://schemas.openxmlformats.org/markup-compatibility/2006">
          <mc:Choice Requires="x14">
            <control shapeId="76806" r:id="rId11" name="Button 6">
              <controlPr defaultSize="0" print="0" autoFill="0" autoPict="0" macro="[0]!Sheet12.RiskMitigation_Button14_Click">
                <anchor>
                  <from>
                    <xdr:col>1</xdr:col>
                    <xdr:colOff>1257300</xdr:colOff>
                    <xdr:row>2</xdr:row>
                    <xdr:rowOff>142875</xdr:rowOff>
                  </from>
                  <to>
                    <xdr:col>1</xdr:col>
                    <xdr:colOff>2800350</xdr:colOff>
                    <xdr:row>4</xdr:row>
                    <xdr:rowOff>104775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X108"/>
  <sheetViews>
    <sheetView showGridLines="0" zoomScale="60" zoomScaleNormal="60" workbookViewId="0"/>
  </sheetViews>
  <sheetFormatPr defaultColWidth="9.140625" defaultRowHeight="15" x14ac:dyDescent="0.25"/>
  <cols>
    <col min="1" max="1" width="10.7109375" style="9" customWidth="1"/>
    <col min="2" max="2" width="29.42578125" style="9" customWidth="1"/>
    <col min="3" max="3" width="16.7109375" style="9" customWidth="1"/>
    <col min="4" max="4" width="26.28515625" style="9" bestFit="1" customWidth="1"/>
    <col min="5" max="5" width="13.42578125" style="9" customWidth="1"/>
    <col min="6" max="6" width="14.85546875" style="9" customWidth="1"/>
    <col min="7" max="7" width="16.7109375" style="9" customWidth="1"/>
    <col min="8" max="8" width="14" style="9" customWidth="1"/>
    <col min="9" max="9" width="14.140625" style="9" customWidth="1"/>
    <col min="10" max="10" width="12.7109375" style="9" customWidth="1"/>
    <col min="11" max="11" width="13.7109375" style="9" customWidth="1"/>
    <col min="12" max="12" width="16.7109375" style="9" customWidth="1"/>
    <col min="13" max="13" width="13.140625" style="9" bestFit="1" customWidth="1"/>
    <col min="14" max="14" width="14" style="9" customWidth="1"/>
    <col min="15" max="16" width="23.140625" style="9" customWidth="1"/>
    <col min="17" max="17" width="21.85546875" style="9" customWidth="1"/>
    <col min="18" max="18" width="32.85546875" style="9" customWidth="1"/>
    <col min="19" max="19" width="16.5703125" style="9" customWidth="1"/>
    <col min="20" max="16384" width="9.140625" style="9"/>
  </cols>
  <sheetData>
    <row r="1" spans="1:24" ht="35.25" x14ac:dyDescent="0.5">
      <c r="A1" s="680"/>
      <c r="B1" s="680"/>
      <c r="C1" s="680"/>
      <c r="D1" s="680"/>
      <c r="E1" s="681" t="s">
        <v>259</v>
      </c>
      <c r="F1" s="680"/>
      <c r="G1" s="680"/>
      <c r="H1" s="680"/>
      <c r="I1" s="680"/>
      <c r="J1" s="680"/>
      <c r="K1" s="680"/>
      <c r="L1" s="680"/>
      <c r="M1" s="680"/>
      <c r="N1" s="680"/>
      <c r="O1" s="680"/>
      <c r="P1" s="680"/>
      <c r="Q1" s="682"/>
      <c r="R1" s="682"/>
      <c r="S1" s="682"/>
      <c r="T1" s="682"/>
      <c r="U1" s="682"/>
      <c r="V1" s="682"/>
      <c r="W1" s="682"/>
      <c r="X1" s="682"/>
    </row>
    <row r="2" spans="1:24" ht="33.75" x14ac:dyDescent="0.5">
      <c r="A2" s="683" t="s">
        <v>256</v>
      </c>
      <c r="B2" s="684"/>
      <c r="C2" s="684"/>
      <c r="D2" s="684"/>
      <c r="E2" s="683" t="s">
        <v>284</v>
      </c>
      <c r="F2" s="683"/>
      <c r="G2" s="684"/>
      <c r="H2" s="684"/>
      <c r="I2" s="684"/>
      <c r="J2" s="684"/>
      <c r="K2" s="684"/>
      <c r="L2" s="684"/>
      <c r="M2" s="684"/>
      <c r="N2" s="684"/>
      <c r="O2" s="684"/>
      <c r="P2" s="684"/>
      <c r="Q2" s="685"/>
      <c r="R2" s="685"/>
      <c r="S2" s="685"/>
      <c r="T2" s="685"/>
      <c r="U2" s="685"/>
      <c r="V2" s="685"/>
      <c r="W2" s="685"/>
      <c r="X2" s="685"/>
    </row>
    <row r="3" spans="1:24" ht="30" customHeight="1" x14ac:dyDescent="0.3">
      <c r="C3" s="498" t="s">
        <v>374</v>
      </c>
      <c r="D3" s="498"/>
      <c r="E3" s="498"/>
    </row>
    <row r="4" spans="1:24" ht="30" customHeight="1" thickBot="1" x14ac:dyDescent="0.35">
      <c r="C4" s="499" t="s">
        <v>375</v>
      </c>
      <c r="D4" s="500"/>
      <c r="E4" s="498"/>
    </row>
    <row r="5" spans="1:24" ht="47.25" customHeight="1" thickBot="1" x14ac:dyDescent="0.3">
      <c r="A5" s="708"/>
      <c r="B5" s="708"/>
      <c r="C5" s="708" t="s">
        <v>251</v>
      </c>
      <c r="D5" s="708" t="s">
        <v>286</v>
      </c>
      <c r="E5" s="732"/>
      <c r="F5" s="731"/>
      <c r="G5" s="730" t="s">
        <v>391</v>
      </c>
      <c r="H5" s="730"/>
      <c r="I5" s="734"/>
      <c r="J5" s="735"/>
      <c r="K5" s="733"/>
      <c r="L5" s="730" t="s">
        <v>392</v>
      </c>
      <c r="M5" s="734"/>
      <c r="N5" s="731"/>
      <c r="O5" s="724" t="s">
        <v>319</v>
      </c>
      <c r="P5" s="725"/>
      <c r="Q5" s="728"/>
      <c r="R5" s="728"/>
      <c r="S5" s="728"/>
    </row>
    <row r="6" spans="1:24" ht="19.5" customHeight="1" x14ac:dyDescent="0.25">
      <c r="A6" s="727" t="s">
        <v>251</v>
      </c>
      <c r="B6" s="727" t="s">
        <v>72</v>
      </c>
      <c r="C6" s="726" t="s">
        <v>285</v>
      </c>
      <c r="D6" s="726" t="s">
        <v>253</v>
      </c>
      <c r="E6" s="728"/>
      <c r="F6" s="728"/>
      <c r="G6" s="728"/>
      <c r="H6" s="728"/>
      <c r="I6" s="728"/>
      <c r="J6" s="728"/>
      <c r="K6" s="728"/>
      <c r="L6" s="728"/>
      <c r="M6" s="728"/>
      <c r="N6" s="728"/>
      <c r="O6" s="737"/>
      <c r="P6" s="728"/>
      <c r="Q6" s="726"/>
      <c r="R6" s="726"/>
      <c r="S6" s="726"/>
    </row>
    <row r="7" spans="1:24" ht="63" x14ac:dyDescent="0.25">
      <c r="A7" s="726" t="s">
        <v>252</v>
      </c>
      <c r="B7" s="727"/>
      <c r="C7" s="727" t="s">
        <v>252</v>
      </c>
      <c r="D7" s="727"/>
      <c r="E7" s="729" t="s">
        <v>335</v>
      </c>
      <c r="F7" s="726" t="s">
        <v>336</v>
      </c>
      <c r="G7" s="726" t="s">
        <v>337</v>
      </c>
      <c r="H7" s="726" t="s">
        <v>338</v>
      </c>
      <c r="I7" s="726" t="s">
        <v>282</v>
      </c>
      <c r="J7" s="726" t="s">
        <v>335</v>
      </c>
      <c r="K7" s="726" t="s">
        <v>336</v>
      </c>
      <c r="L7" s="726" t="s">
        <v>337</v>
      </c>
      <c r="M7" s="726" t="s">
        <v>338</v>
      </c>
      <c r="N7" s="726" t="s">
        <v>282</v>
      </c>
      <c r="O7" s="738" t="s">
        <v>373</v>
      </c>
      <c r="P7" s="726" t="s">
        <v>116</v>
      </c>
      <c r="Q7" s="726" t="s">
        <v>320</v>
      </c>
      <c r="R7" s="726" t="s">
        <v>321</v>
      </c>
      <c r="S7" s="726" t="s">
        <v>322</v>
      </c>
    </row>
    <row r="8" spans="1:24" ht="6" customHeight="1" thickBot="1" x14ac:dyDescent="0.3">
      <c r="A8" s="707"/>
      <c r="B8" s="707"/>
      <c r="C8" s="707"/>
      <c r="D8" s="707"/>
      <c r="E8" s="709"/>
      <c r="F8" s="709"/>
      <c r="G8" s="709"/>
      <c r="H8" s="709"/>
      <c r="I8" s="709"/>
      <c r="J8" s="709"/>
      <c r="K8" s="709"/>
      <c r="L8" s="709"/>
      <c r="M8" s="709"/>
      <c r="N8" s="709"/>
      <c r="O8" s="736"/>
      <c r="P8" s="709"/>
      <c r="Q8" s="709"/>
      <c r="R8" s="709"/>
      <c r="S8" s="709"/>
    </row>
    <row r="9" spans="1:24" s="26" customFormat="1" ht="30" x14ac:dyDescent="0.25">
      <c r="A9" s="663" t="s">
        <v>422</v>
      </c>
      <c r="B9" s="666" t="s">
        <v>423</v>
      </c>
      <c r="C9" s="669" t="s">
        <v>527</v>
      </c>
      <c r="D9" s="673" t="s">
        <v>528</v>
      </c>
      <c r="E9" s="669">
        <v>0</v>
      </c>
      <c r="F9" s="669">
        <v>0</v>
      </c>
      <c r="G9" s="669">
        <v>0</v>
      </c>
      <c r="H9" s="669">
        <v>0</v>
      </c>
      <c r="I9" s="669">
        <v>0</v>
      </c>
      <c r="J9" s="669">
        <v>0.28892050000000008</v>
      </c>
      <c r="K9" s="669">
        <v>0</v>
      </c>
      <c r="L9" s="669">
        <v>0</v>
      </c>
      <c r="M9" s="669">
        <v>0</v>
      </c>
      <c r="N9" s="669">
        <v>0.3087639069320291</v>
      </c>
      <c r="O9" s="669">
        <v>49.999999999999979</v>
      </c>
      <c r="P9" s="669" t="s">
        <v>529</v>
      </c>
      <c r="Q9" s="719" t="s">
        <v>581</v>
      </c>
      <c r="R9" s="719" t="s">
        <v>582</v>
      </c>
      <c r="S9" s="719"/>
    </row>
    <row r="10" spans="1:24" s="26" customFormat="1" ht="30" x14ac:dyDescent="0.25">
      <c r="A10" s="663" t="s">
        <v>466</v>
      </c>
      <c r="B10" s="666" t="s">
        <v>467</v>
      </c>
      <c r="C10" s="669" t="s">
        <v>535</v>
      </c>
      <c r="D10" s="673" t="s">
        <v>536</v>
      </c>
      <c r="E10" s="669">
        <v>0.05</v>
      </c>
      <c r="F10" s="669">
        <v>0</v>
      </c>
      <c r="G10" s="669">
        <v>0</v>
      </c>
      <c r="H10" s="669">
        <v>0</v>
      </c>
      <c r="I10" s="669">
        <v>5.2263936506008857E-2</v>
      </c>
      <c r="J10" s="669">
        <v>0.28875000000000006</v>
      </c>
      <c r="K10" s="669">
        <v>0</v>
      </c>
      <c r="L10" s="669">
        <v>0</v>
      </c>
      <c r="M10" s="669">
        <v>0</v>
      </c>
      <c r="N10" s="669">
        <v>0.30182423332220121</v>
      </c>
      <c r="O10" s="669">
        <v>49.999999999999964</v>
      </c>
      <c r="P10" s="669">
        <v>5.7749999999999924</v>
      </c>
      <c r="Q10" s="719" t="s">
        <v>583</v>
      </c>
      <c r="R10" s="719" t="s">
        <v>584</v>
      </c>
      <c r="S10" s="719"/>
    </row>
    <row r="11" spans="1:24" s="26" customFormat="1" ht="30" x14ac:dyDescent="0.25">
      <c r="A11" s="663" t="s">
        <v>500</v>
      </c>
      <c r="B11" s="666" t="s">
        <v>501</v>
      </c>
      <c r="C11" s="669" t="s">
        <v>544</v>
      </c>
      <c r="D11" s="673" t="s">
        <v>545</v>
      </c>
      <c r="E11" s="669">
        <v>0.05</v>
      </c>
      <c r="F11" s="669">
        <v>0</v>
      </c>
      <c r="G11" s="669">
        <v>0</v>
      </c>
      <c r="H11" s="669">
        <v>0</v>
      </c>
      <c r="I11" s="669">
        <v>5.2651102518009564E-2</v>
      </c>
      <c r="J11" s="669">
        <v>9.6250000000000002E-2</v>
      </c>
      <c r="K11" s="669">
        <v>3.4375000000000003E-2</v>
      </c>
      <c r="L11" s="669">
        <v>4.5374999999999999E-3</v>
      </c>
      <c r="M11" s="669">
        <v>3.4374999999942563E-2</v>
      </c>
      <c r="N11" s="669">
        <v>0.16120409346211392</v>
      </c>
      <c r="O11" s="669">
        <v>68.184059656017439</v>
      </c>
      <c r="P11" s="669">
        <v>6.5615537027025272</v>
      </c>
      <c r="Q11" s="719" t="s">
        <v>583</v>
      </c>
      <c r="R11" s="719" t="s">
        <v>585</v>
      </c>
      <c r="S11" s="719"/>
    </row>
    <row r="12" spans="1:24" s="26" customFormat="1" ht="45" x14ac:dyDescent="0.25">
      <c r="A12" s="663" t="s">
        <v>464</v>
      </c>
      <c r="B12" s="666" t="s">
        <v>465</v>
      </c>
      <c r="C12" s="669" t="s">
        <v>551</v>
      </c>
      <c r="D12" s="673" t="s">
        <v>552</v>
      </c>
      <c r="E12" s="669">
        <v>0</v>
      </c>
      <c r="F12" s="669">
        <v>0</v>
      </c>
      <c r="G12" s="669">
        <v>0</v>
      </c>
      <c r="H12" s="669">
        <v>0</v>
      </c>
      <c r="I12" s="669">
        <v>0</v>
      </c>
      <c r="J12" s="669">
        <v>0.1575</v>
      </c>
      <c r="K12" s="669">
        <v>0.375</v>
      </c>
      <c r="L12" s="669">
        <v>0</v>
      </c>
      <c r="M12" s="669">
        <v>0.37499999999980854</v>
      </c>
      <c r="N12" s="669">
        <v>0.25583034531761062</v>
      </c>
      <c r="O12" s="669">
        <v>50.038086249136185</v>
      </c>
      <c r="P12" s="669" t="s">
        <v>529</v>
      </c>
      <c r="Q12" s="719" t="s">
        <v>583</v>
      </c>
      <c r="R12" s="719" t="s">
        <v>582</v>
      </c>
      <c r="S12" s="719"/>
    </row>
    <row r="13" spans="1:24" s="26" customFormat="1" ht="45" x14ac:dyDescent="0.25">
      <c r="A13" s="663" t="s">
        <v>446</v>
      </c>
      <c r="B13" s="666" t="s">
        <v>447</v>
      </c>
      <c r="C13" s="669" t="s">
        <v>558</v>
      </c>
      <c r="D13" s="673" t="s">
        <v>559</v>
      </c>
      <c r="E13" s="669">
        <v>0</v>
      </c>
      <c r="F13" s="669">
        <v>0</v>
      </c>
      <c r="G13" s="669">
        <v>0</v>
      </c>
      <c r="H13" s="669">
        <v>0</v>
      </c>
      <c r="I13" s="669">
        <v>0</v>
      </c>
      <c r="J13" s="669">
        <v>0.1575</v>
      </c>
      <c r="K13" s="669">
        <v>9.375E-2</v>
      </c>
      <c r="L13" s="669">
        <v>0</v>
      </c>
      <c r="M13" s="669">
        <v>9.3749999999952136E-2</v>
      </c>
      <c r="N13" s="669">
        <v>0.18742311591572172</v>
      </c>
      <c r="O13" s="669">
        <v>50.010855345384769</v>
      </c>
      <c r="P13" s="669" t="s">
        <v>529</v>
      </c>
      <c r="Q13" s="719" t="s">
        <v>583</v>
      </c>
      <c r="R13" s="719" t="s">
        <v>582</v>
      </c>
      <c r="S13" s="719"/>
    </row>
    <row r="14" spans="1:24" s="26" customFormat="1" ht="45" x14ac:dyDescent="0.25">
      <c r="A14" s="663" t="s">
        <v>476</v>
      </c>
      <c r="B14" s="666" t="s">
        <v>477</v>
      </c>
      <c r="C14" s="669" t="s">
        <v>564</v>
      </c>
      <c r="D14" s="673" t="s">
        <v>565</v>
      </c>
      <c r="E14" s="669">
        <v>0</v>
      </c>
      <c r="F14" s="669">
        <v>0</v>
      </c>
      <c r="G14" s="669">
        <v>0</v>
      </c>
      <c r="H14" s="669">
        <v>0</v>
      </c>
      <c r="I14" s="669">
        <v>0</v>
      </c>
      <c r="J14" s="669">
        <v>0.90825</v>
      </c>
      <c r="K14" s="669">
        <v>0</v>
      </c>
      <c r="L14" s="669">
        <v>0</v>
      </c>
      <c r="M14" s="669">
        <v>0</v>
      </c>
      <c r="N14" s="669">
        <v>0.94937440663165085</v>
      </c>
      <c r="O14" s="669">
        <v>-57.272727272727359</v>
      </c>
      <c r="P14" s="669" t="s">
        <v>529</v>
      </c>
      <c r="Q14" s="719"/>
      <c r="R14" s="719"/>
      <c r="S14" s="719"/>
    </row>
    <row r="15" spans="1:24" s="26" customFormat="1" ht="60" x14ac:dyDescent="0.25">
      <c r="A15" s="663" t="s">
        <v>504</v>
      </c>
      <c r="B15" s="666" t="s">
        <v>505</v>
      </c>
      <c r="C15" s="669" t="s">
        <v>570</v>
      </c>
      <c r="D15" s="673" t="s">
        <v>571</v>
      </c>
      <c r="E15" s="669">
        <v>0.1</v>
      </c>
      <c r="F15" s="669">
        <v>0</v>
      </c>
      <c r="G15" s="669">
        <v>0</v>
      </c>
      <c r="H15" s="669">
        <v>0</v>
      </c>
      <c r="I15" s="669">
        <v>0.10530220503601913</v>
      </c>
      <c r="J15" s="669">
        <v>5.2499999999999998E-2</v>
      </c>
      <c r="K15" s="669">
        <v>0.375</v>
      </c>
      <c r="L15" s="669">
        <v>0</v>
      </c>
      <c r="M15" s="669">
        <v>0.37500000000004791</v>
      </c>
      <c r="N15" s="669">
        <v>0.19761972989246068</v>
      </c>
      <c r="O15" s="669">
        <v>50.03604459921953</v>
      </c>
      <c r="P15" s="669">
        <v>1.8793990147835653</v>
      </c>
      <c r="Q15" s="719" t="s">
        <v>583</v>
      </c>
      <c r="R15" s="719" t="s">
        <v>585</v>
      </c>
      <c r="S15" s="719"/>
    </row>
    <row r="16" spans="1:24" s="26" customFormat="1" ht="60" x14ac:dyDescent="0.25">
      <c r="A16" s="663" t="s">
        <v>502</v>
      </c>
      <c r="B16" s="666" t="s">
        <v>503</v>
      </c>
      <c r="C16" s="669" t="s">
        <v>576</v>
      </c>
      <c r="D16" s="673" t="s">
        <v>577</v>
      </c>
      <c r="E16" s="669">
        <v>0.05</v>
      </c>
      <c r="F16" s="669">
        <v>0</v>
      </c>
      <c r="G16" s="669">
        <v>0</v>
      </c>
      <c r="H16" s="669">
        <v>0</v>
      </c>
      <c r="I16" s="669">
        <v>5.2651102518009564E-2</v>
      </c>
      <c r="J16" s="669">
        <v>9.6250000000000002E-2</v>
      </c>
      <c r="K16" s="669">
        <v>0.171875</v>
      </c>
      <c r="L16" s="669">
        <v>0</v>
      </c>
      <c r="M16" s="669">
        <v>0.17187499999995215</v>
      </c>
      <c r="N16" s="669">
        <v>0.1677184326403818</v>
      </c>
      <c r="O16" s="669">
        <v>50.018657677382365</v>
      </c>
      <c r="P16" s="669">
        <v>3.1878468027164955</v>
      </c>
      <c r="Q16" s="719" t="s">
        <v>583</v>
      </c>
      <c r="R16" s="719" t="s">
        <v>585</v>
      </c>
      <c r="S16" s="719"/>
    </row>
    <row r="17" spans="1:19" s="26" customFormat="1" x14ac:dyDescent="0.25">
      <c r="A17" s="663"/>
      <c r="B17" s="666"/>
      <c r="C17" s="669"/>
      <c r="D17" s="673"/>
      <c r="E17" s="669"/>
      <c r="F17" s="669"/>
      <c r="G17" s="669"/>
      <c r="H17" s="669"/>
      <c r="I17" s="669"/>
      <c r="J17" s="669"/>
      <c r="K17" s="669"/>
      <c r="L17" s="669"/>
      <c r="M17" s="669"/>
      <c r="N17" s="669"/>
      <c r="O17" s="669"/>
      <c r="P17" s="669"/>
      <c r="Q17" s="719"/>
      <c r="R17" s="719"/>
      <c r="S17" s="719"/>
    </row>
    <row r="18" spans="1:19" s="26" customFormat="1" x14ac:dyDescent="0.25">
      <c r="A18" s="663"/>
      <c r="B18" s="666"/>
      <c r="C18" s="669"/>
      <c r="D18" s="673"/>
      <c r="E18" s="669"/>
      <c r="F18" s="669"/>
      <c r="G18" s="669"/>
      <c r="H18" s="669"/>
      <c r="I18" s="669"/>
      <c r="J18" s="669"/>
      <c r="K18" s="669"/>
      <c r="L18" s="669"/>
      <c r="M18" s="669"/>
      <c r="N18" s="669"/>
      <c r="O18" s="669"/>
      <c r="P18" s="669"/>
      <c r="Q18" s="719"/>
      <c r="R18" s="719"/>
      <c r="S18" s="719"/>
    </row>
    <row r="19" spans="1:19" s="26" customFormat="1" x14ac:dyDescent="0.25">
      <c r="A19" s="663"/>
      <c r="B19" s="666"/>
      <c r="C19" s="669"/>
      <c r="D19" s="673"/>
      <c r="E19" s="669"/>
      <c r="F19" s="669"/>
      <c r="G19" s="669"/>
      <c r="H19" s="669"/>
      <c r="I19" s="669"/>
      <c r="J19" s="669"/>
      <c r="K19" s="669"/>
      <c r="L19" s="669"/>
      <c r="M19" s="669"/>
      <c r="N19" s="669"/>
      <c r="O19" s="669"/>
      <c r="P19" s="669"/>
      <c r="Q19" s="719"/>
      <c r="R19" s="719"/>
      <c r="S19" s="719"/>
    </row>
    <row r="20" spans="1:19" s="26" customFormat="1" x14ac:dyDescent="0.25">
      <c r="A20" s="663"/>
      <c r="B20" s="666"/>
      <c r="C20" s="669"/>
      <c r="D20" s="673"/>
      <c r="E20" s="669"/>
      <c r="F20" s="669"/>
      <c r="G20" s="669"/>
      <c r="H20" s="669"/>
      <c r="I20" s="669"/>
      <c r="J20" s="669"/>
      <c r="K20" s="669"/>
      <c r="L20" s="669"/>
      <c r="M20" s="669"/>
      <c r="N20" s="669"/>
      <c r="O20" s="669"/>
      <c r="P20" s="669"/>
      <c r="Q20" s="719"/>
      <c r="R20" s="719"/>
      <c r="S20" s="719"/>
    </row>
    <row r="21" spans="1:19" s="26" customFormat="1" x14ac:dyDescent="0.25">
      <c r="A21" s="663"/>
      <c r="B21" s="666"/>
      <c r="C21" s="669"/>
      <c r="D21" s="673"/>
      <c r="E21" s="669"/>
      <c r="F21" s="669"/>
      <c r="G21" s="669"/>
      <c r="H21" s="669"/>
      <c r="I21" s="669"/>
      <c r="J21" s="669"/>
      <c r="K21" s="669"/>
      <c r="L21" s="669"/>
      <c r="M21" s="669"/>
      <c r="N21" s="669"/>
      <c r="O21" s="669"/>
      <c r="P21" s="669"/>
      <c r="Q21" s="719"/>
      <c r="R21" s="719"/>
      <c r="S21" s="719"/>
    </row>
    <row r="22" spans="1:19" s="26" customFormat="1" x14ac:dyDescent="0.25">
      <c r="A22" s="663"/>
      <c r="B22" s="666"/>
      <c r="C22" s="669"/>
      <c r="D22" s="673"/>
      <c r="E22" s="669"/>
      <c r="F22" s="669"/>
      <c r="G22" s="669"/>
      <c r="H22" s="669"/>
      <c r="I22" s="669"/>
      <c r="J22" s="669"/>
      <c r="K22" s="669"/>
      <c r="L22" s="669"/>
      <c r="M22" s="669"/>
      <c r="N22" s="669"/>
      <c r="O22" s="669"/>
      <c r="P22" s="669"/>
      <c r="Q22" s="719"/>
      <c r="R22" s="719"/>
      <c r="S22" s="719"/>
    </row>
    <row r="23" spans="1:19" s="26" customFormat="1" x14ac:dyDescent="0.25">
      <c r="A23" s="663"/>
      <c r="B23" s="666"/>
      <c r="C23" s="669"/>
      <c r="D23" s="673"/>
      <c r="E23" s="669"/>
      <c r="F23" s="669"/>
      <c r="G23" s="669"/>
      <c r="H23" s="669"/>
      <c r="I23" s="669"/>
      <c r="J23" s="669"/>
      <c r="K23" s="669"/>
      <c r="L23" s="669"/>
      <c r="M23" s="669"/>
      <c r="N23" s="669"/>
      <c r="O23" s="669"/>
      <c r="P23" s="669"/>
      <c r="Q23" s="719"/>
      <c r="R23" s="719"/>
      <c r="S23" s="719"/>
    </row>
    <row r="24" spans="1:19" s="26" customFormat="1" x14ac:dyDescent="0.25">
      <c r="A24" s="663"/>
      <c r="B24" s="666"/>
      <c r="C24" s="669"/>
      <c r="D24" s="673"/>
      <c r="E24" s="669"/>
      <c r="F24" s="669"/>
      <c r="G24" s="669"/>
      <c r="H24" s="669"/>
      <c r="I24" s="669"/>
      <c r="J24" s="669"/>
      <c r="K24" s="669"/>
      <c r="L24" s="669"/>
      <c r="M24" s="669"/>
      <c r="N24" s="669"/>
      <c r="O24" s="669"/>
      <c r="P24" s="669"/>
      <c r="Q24" s="719"/>
      <c r="R24" s="719"/>
      <c r="S24" s="719"/>
    </row>
    <row r="25" spans="1:19" s="26" customFormat="1" x14ac:dyDescent="0.25">
      <c r="A25" s="663"/>
      <c r="B25" s="666"/>
      <c r="C25" s="669"/>
      <c r="D25" s="673"/>
      <c r="E25" s="669"/>
      <c r="F25" s="669"/>
      <c r="G25" s="669"/>
      <c r="H25" s="669"/>
      <c r="I25" s="669"/>
      <c r="J25" s="669"/>
      <c r="K25" s="669"/>
      <c r="L25" s="669"/>
      <c r="M25" s="669"/>
      <c r="N25" s="669"/>
      <c r="O25" s="669"/>
      <c r="P25" s="669"/>
      <c r="Q25" s="719"/>
      <c r="R25" s="719"/>
      <c r="S25" s="719"/>
    </row>
    <row r="26" spans="1:19" s="26" customFormat="1" x14ac:dyDescent="0.25">
      <c r="A26" s="663"/>
      <c r="B26" s="666"/>
      <c r="C26" s="669"/>
      <c r="D26" s="673"/>
      <c r="E26" s="669"/>
      <c r="F26" s="669"/>
      <c r="G26" s="669"/>
      <c r="H26" s="669"/>
      <c r="I26" s="669"/>
      <c r="J26" s="669"/>
      <c r="K26" s="669"/>
      <c r="L26" s="669"/>
      <c r="M26" s="669"/>
      <c r="N26" s="669"/>
      <c r="O26" s="669"/>
      <c r="P26" s="669"/>
      <c r="Q26" s="719"/>
      <c r="R26" s="719"/>
      <c r="S26" s="719"/>
    </row>
    <row r="27" spans="1:19" s="26" customFormat="1" x14ac:dyDescent="0.25">
      <c r="A27" s="663"/>
      <c r="B27" s="666"/>
      <c r="C27" s="669"/>
      <c r="D27" s="673"/>
      <c r="E27" s="669"/>
      <c r="F27" s="669"/>
      <c r="G27" s="669"/>
      <c r="H27" s="669"/>
      <c r="I27" s="669"/>
      <c r="J27" s="669"/>
      <c r="K27" s="669"/>
      <c r="L27" s="669"/>
      <c r="M27" s="669"/>
      <c r="N27" s="669"/>
      <c r="O27" s="669"/>
      <c r="P27" s="669"/>
      <c r="Q27" s="719"/>
      <c r="R27" s="719"/>
      <c r="S27" s="719"/>
    </row>
    <row r="28" spans="1:19" s="26" customFormat="1" x14ac:dyDescent="0.25">
      <c r="A28" s="663"/>
      <c r="B28" s="666"/>
      <c r="C28" s="669"/>
      <c r="D28" s="673"/>
      <c r="E28" s="669"/>
      <c r="F28" s="669"/>
      <c r="G28" s="669"/>
      <c r="H28" s="669"/>
      <c r="I28" s="669"/>
      <c r="J28" s="669"/>
      <c r="K28" s="669"/>
      <c r="L28" s="669"/>
      <c r="M28" s="669"/>
      <c r="N28" s="669"/>
      <c r="O28" s="669"/>
      <c r="P28" s="669"/>
      <c r="Q28" s="719"/>
      <c r="R28" s="719"/>
      <c r="S28" s="719"/>
    </row>
    <row r="29" spans="1:19" s="26" customFormat="1" x14ac:dyDescent="0.25">
      <c r="A29" s="663"/>
      <c r="B29" s="666"/>
      <c r="C29" s="669"/>
      <c r="D29" s="673"/>
      <c r="E29" s="669"/>
      <c r="F29" s="669"/>
      <c r="G29" s="669"/>
      <c r="H29" s="669"/>
      <c r="I29" s="669"/>
      <c r="J29" s="669"/>
      <c r="K29" s="669"/>
      <c r="L29" s="669"/>
      <c r="M29" s="669"/>
      <c r="N29" s="669"/>
      <c r="O29" s="669"/>
      <c r="P29" s="669"/>
      <c r="Q29" s="719"/>
      <c r="R29" s="719"/>
      <c r="S29" s="719"/>
    </row>
    <row r="30" spans="1:19" s="26" customFormat="1" x14ac:dyDescent="0.25">
      <c r="A30" s="663"/>
      <c r="B30" s="666"/>
      <c r="C30" s="669"/>
      <c r="D30" s="673"/>
      <c r="E30" s="669"/>
      <c r="F30" s="669"/>
      <c r="G30" s="669"/>
      <c r="H30" s="669"/>
      <c r="I30" s="669"/>
      <c r="J30" s="669"/>
      <c r="K30" s="669"/>
      <c r="L30" s="669"/>
      <c r="M30" s="669"/>
      <c r="N30" s="669"/>
      <c r="O30" s="669"/>
      <c r="P30" s="669"/>
      <c r="Q30" s="719"/>
      <c r="R30" s="719"/>
      <c r="S30" s="719"/>
    </row>
    <row r="31" spans="1:19" s="26" customFormat="1" x14ac:dyDescent="0.25">
      <c r="A31" s="663"/>
      <c r="B31" s="666"/>
      <c r="C31" s="669"/>
      <c r="D31" s="673"/>
      <c r="E31" s="669"/>
      <c r="F31" s="669"/>
      <c r="G31" s="669"/>
      <c r="H31" s="669"/>
      <c r="I31" s="669"/>
      <c r="J31" s="669"/>
      <c r="K31" s="669"/>
      <c r="L31" s="669"/>
      <c r="M31" s="669"/>
      <c r="N31" s="669"/>
      <c r="O31" s="669"/>
      <c r="P31" s="669"/>
      <c r="Q31" s="719"/>
      <c r="R31" s="719"/>
      <c r="S31" s="719"/>
    </row>
    <row r="32" spans="1:19" s="26" customFormat="1" x14ac:dyDescent="0.25">
      <c r="A32" s="663"/>
      <c r="B32" s="666"/>
      <c r="C32" s="669"/>
      <c r="D32" s="673"/>
      <c r="E32" s="669"/>
      <c r="F32" s="669"/>
      <c r="G32" s="669"/>
      <c r="H32" s="669"/>
      <c r="I32" s="669"/>
      <c r="J32" s="669"/>
      <c r="K32" s="669"/>
      <c r="L32" s="669"/>
      <c r="M32" s="669"/>
      <c r="N32" s="669"/>
      <c r="O32" s="669"/>
      <c r="P32" s="669"/>
      <c r="Q32" s="719"/>
      <c r="R32" s="719"/>
      <c r="S32" s="719"/>
    </row>
    <row r="33" spans="1:19" s="26" customFormat="1" x14ac:dyDescent="0.25">
      <c r="A33" s="663"/>
      <c r="B33" s="666"/>
      <c r="C33" s="669"/>
      <c r="D33" s="673"/>
      <c r="E33" s="669"/>
      <c r="F33" s="669"/>
      <c r="G33" s="669"/>
      <c r="H33" s="669"/>
      <c r="I33" s="669"/>
      <c r="J33" s="669"/>
      <c r="K33" s="669"/>
      <c r="L33" s="669"/>
      <c r="M33" s="669"/>
      <c r="N33" s="669"/>
      <c r="O33" s="669"/>
      <c r="P33" s="669"/>
      <c r="Q33" s="719"/>
      <c r="R33" s="719"/>
      <c r="S33" s="719"/>
    </row>
    <row r="34" spans="1:19" s="26" customFormat="1" x14ac:dyDescent="0.25">
      <c r="A34" s="663"/>
      <c r="B34" s="666"/>
      <c r="C34" s="669"/>
      <c r="D34" s="673"/>
      <c r="E34" s="669"/>
      <c r="F34" s="669"/>
      <c r="G34" s="669"/>
      <c r="H34" s="669"/>
      <c r="I34" s="669"/>
      <c r="J34" s="669"/>
      <c r="K34" s="669"/>
      <c r="L34" s="669"/>
      <c r="M34" s="669"/>
      <c r="N34" s="669"/>
      <c r="O34" s="669"/>
      <c r="P34" s="669"/>
      <c r="Q34" s="719"/>
      <c r="R34" s="719"/>
      <c r="S34" s="719"/>
    </row>
    <row r="35" spans="1:19" s="26" customFormat="1" x14ac:dyDescent="0.25">
      <c r="A35" s="663"/>
      <c r="B35" s="666"/>
      <c r="C35" s="669"/>
      <c r="D35" s="673"/>
      <c r="E35" s="669"/>
      <c r="F35" s="669"/>
      <c r="G35" s="669"/>
      <c r="H35" s="669"/>
      <c r="I35" s="669"/>
      <c r="J35" s="669"/>
      <c r="K35" s="669"/>
      <c r="L35" s="669"/>
      <c r="M35" s="669"/>
      <c r="N35" s="669"/>
      <c r="O35" s="669"/>
      <c r="P35" s="669"/>
      <c r="Q35" s="719"/>
      <c r="R35" s="719"/>
      <c r="S35" s="719"/>
    </row>
    <row r="36" spans="1:19" s="26" customFormat="1" x14ac:dyDescent="0.25">
      <c r="A36" s="663"/>
      <c r="B36" s="666"/>
      <c r="C36" s="669"/>
      <c r="D36" s="673"/>
      <c r="E36" s="669"/>
      <c r="F36" s="669"/>
      <c r="G36" s="669"/>
      <c r="H36" s="669"/>
      <c r="I36" s="669"/>
      <c r="J36" s="669"/>
      <c r="K36" s="669"/>
      <c r="L36" s="669"/>
      <c r="M36" s="669"/>
      <c r="N36" s="669"/>
      <c r="O36" s="669"/>
      <c r="P36" s="669"/>
      <c r="Q36" s="719"/>
      <c r="R36" s="719"/>
      <c r="S36" s="719"/>
    </row>
    <row r="37" spans="1:19" s="26" customFormat="1" x14ac:dyDescent="0.25">
      <c r="A37" s="663"/>
      <c r="B37" s="666"/>
      <c r="C37" s="669"/>
      <c r="D37" s="673"/>
      <c r="E37" s="669"/>
      <c r="F37" s="669"/>
      <c r="G37" s="669"/>
      <c r="H37" s="669"/>
      <c r="I37" s="669"/>
      <c r="J37" s="669"/>
      <c r="K37" s="669"/>
      <c r="L37" s="669"/>
      <c r="M37" s="669"/>
      <c r="N37" s="669"/>
      <c r="O37" s="669"/>
      <c r="P37" s="669"/>
      <c r="Q37" s="719"/>
      <c r="R37" s="719"/>
      <c r="S37" s="719"/>
    </row>
    <row r="38" spans="1:19" s="26" customFormat="1" x14ac:dyDescent="0.25">
      <c r="A38" s="663"/>
      <c r="B38" s="666"/>
      <c r="C38" s="669"/>
      <c r="D38" s="673"/>
      <c r="E38" s="669"/>
      <c r="F38" s="669"/>
      <c r="G38" s="669"/>
      <c r="H38" s="669"/>
      <c r="I38" s="669"/>
      <c r="J38" s="669"/>
      <c r="K38" s="669"/>
      <c r="L38" s="669"/>
      <c r="M38" s="669"/>
      <c r="N38" s="669"/>
      <c r="O38" s="669"/>
      <c r="P38" s="669"/>
      <c r="Q38" s="719"/>
      <c r="R38" s="719"/>
      <c r="S38" s="719"/>
    </row>
    <row r="39" spans="1:19" s="26" customFormat="1" x14ac:dyDescent="0.25">
      <c r="A39" s="663"/>
      <c r="B39" s="666"/>
      <c r="C39" s="669"/>
      <c r="D39" s="673"/>
      <c r="E39" s="669"/>
      <c r="F39" s="669"/>
      <c r="G39" s="669"/>
      <c r="H39" s="669"/>
      <c r="I39" s="669"/>
      <c r="J39" s="669"/>
      <c r="K39" s="669"/>
      <c r="L39" s="669"/>
      <c r="M39" s="669"/>
      <c r="N39" s="669"/>
      <c r="O39" s="669"/>
      <c r="P39" s="669"/>
      <c r="Q39" s="719"/>
      <c r="R39" s="719"/>
      <c r="S39" s="719"/>
    </row>
    <row r="40" spans="1:19" s="26" customFormat="1" x14ac:dyDescent="0.25">
      <c r="A40" s="663"/>
      <c r="B40" s="666"/>
      <c r="C40" s="669"/>
      <c r="D40" s="673"/>
      <c r="E40" s="669"/>
      <c r="F40" s="669"/>
      <c r="G40" s="669"/>
      <c r="H40" s="669"/>
      <c r="I40" s="669"/>
      <c r="J40" s="669"/>
      <c r="K40" s="669"/>
      <c r="L40" s="669"/>
      <c r="M40" s="669"/>
      <c r="N40" s="669"/>
      <c r="O40" s="669"/>
      <c r="P40" s="669"/>
      <c r="Q40" s="719"/>
      <c r="R40" s="719"/>
      <c r="S40" s="719"/>
    </row>
    <row r="41" spans="1:19" s="26" customFormat="1" x14ac:dyDescent="0.25">
      <c r="A41" s="663"/>
      <c r="B41" s="666"/>
      <c r="C41" s="669"/>
      <c r="D41" s="673"/>
      <c r="E41" s="669"/>
      <c r="F41" s="669"/>
      <c r="G41" s="669"/>
      <c r="H41" s="669"/>
      <c r="I41" s="669"/>
      <c r="J41" s="669"/>
      <c r="K41" s="669"/>
      <c r="L41" s="669"/>
      <c r="M41" s="669"/>
      <c r="N41" s="669"/>
      <c r="O41" s="669"/>
      <c r="P41" s="669"/>
      <c r="Q41" s="719"/>
      <c r="R41" s="719"/>
      <c r="S41" s="719"/>
    </row>
    <row r="42" spans="1:19" s="26" customFormat="1" x14ac:dyDescent="0.25">
      <c r="A42" s="663"/>
      <c r="B42" s="666"/>
      <c r="C42" s="669"/>
      <c r="D42" s="673"/>
      <c r="E42" s="669"/>
      <c r="F42" s="669"/>
      <c r="G42" s="669"/>
      <c r="H42" s="669"/>
      <c r="I42" s="669"/>
      <c r="J42" s="669"/>
      <c r="K42" s="669"/>
      <c r="L42" s="669"/>
      <c r="M42" s="669"/>
      <c r="N42" s="669"/>
      <c r="O42" s="669"/>
      <c r="P42" s="669"/>
      <c r="Q42" s="719"/>
      <c r="R42" s="719"/>
      <c r="S42" s="719"/>
    </row>
    <row r="43" spans="1:19" s="26" customFormat="1" x14ac:dyDescent="0.25">
      <c r="A43" s="663"/>
      <c r="B43" s="666"/>
      <c r="C43" s="669"/>
      <c r="D43" s="673"/>
      <c r="E43" s="669"/>
      <c r="F43" s="669"/>
      <c r="G43" s="669"/>
      <c r="H43" s="669"/>
      <c r="I43" s="669"/>
      <c r="J43" s="669"/>
      <c r="K43" s="669"/>
      <c r="L43" s="669"/>
      <c r="M43" s="669"/>
      <c r="N43" s="669"/>
      <c r="O43" s="669"/>
      <c r="P43" s="669"/>
      <c r="Q43" s="719"/>
      <c r="R43" s="719"/>
      <c r="S43" s="719"/>
    </row>
    <row r="44" spans="1:19" s="26" customFormat="1" x14ac:dyDescent="0.25">
      <c r="A44" s="663"/>
      <c r="B44" s="666"/>
      <c r="C44" s="669"/>
      <c r="D44" s="673"/>
      <c r="E44" s="669"/>
      <c r="F44" s="669"/>
      <c r="G44" s="669"/>
      <c r="H44" s="669"/>
      <c r="I44" s="669"/>
      <c r="J44" s="669"/>
      <c r="K44" s="669"/>
      <c r="L44" s="669"/>
      <c r="M44" s="669"/>
      <c r="N44" s="669"/>
      <c r="O44" s="669"/>
      <c r="P44" s="669"/>
      <c r="Q44" s="719"/>
      <c r="R44" s="719"/>
      <c r="S44" s="719"/>
    </row>
    <row r="45" spans="1:19" s="26" customFormat="1" x14ac:dyDescent="0.25">
      <c r="A45" s="663"/>
      <c r="B45" s="666"/>
      <c r="C45" s="669"/>
      <c r="D45" s="673"/>
      <c r="E45" s="669"/>
      <c r="F45" s="669"/>
      <c r="G45" s="669"/>
      <c r="H45" s="669"/>
      <c r="I45" s="669"/>
      <c r="J45" s="669"/>
      <c r="K45" s="669"/>
      <c r="L45" s="669"/>
      <c r="M45" s="669"/>
      <c r="N45" s="669"/>
      <c r="O45" s="669"/>
      <c r="P45" s="669"/>
      <c r="Q45" s="719"/>
      <c r="R45" s="719"/>
      <c r="S45" s="719"/>
    </row>
    <row r="46" spans="1:19" s="26" customFormat="1" x14ac:dyDescent="0.25">
      <c r="A46" s="663"/>
      <c r="B46" s="666"/>
      <c r="C46" s="669"/>
      <c r="D46" s="673"/>
      <c r="E46" s="669"/>
      <c r="F46" s="669"/>
      <c r="G46" s="669"/>
      <c r="H46" s="669"/>
      <c r="I46" s="669"/>
      <c r="J46" s="669"/>
      <c r="K46" s="669"/>
      <c r="L46" s="669"/>
      <c r="M46" s="669"/>
      <c r="N46" s="669"/>
      <c r="O46" s="669"/>
      <c r="P46" s="669"/>
      <c r="Q46" s="719"/>
      <c r="R46" s="719"/>
      <c r="S46" s="719"/>
    </row>
    <row r="47" spans="1:19" s="26" customFormat="1" x14ac:dyDescent="0.25">
      <c r="A47" s="663"/>
      <c r="B47" s="666"/>
      <c r="C47" s="669"/>
      <c r="D47" s="673"/>
      <c r="E47" s="669"/>
      <c r="F47" s="669"/>
      <c r="G47" s="669"/>
      <c r="H47" s="669"/>
      <c r="I47" s="669"/>
      <c r="J47" s="669"/>
      <c r="K47" s="669"/>
      <c r="L47" s="669"/>
      <c r="M47" s="669"/>
      <c r="N47" s="669"/>
      <c r="O47" s="669"/>
      <c r="P47" s="669"/>
      <c r="Q47" s="719"/>
      <c r="R47" s="719"/>
      <c r="S47" s="719"/>
    </row>
    <row r="48" spans="1:19" s="26" customFormat="1" x14ac:dyDescent="0.25">
      <c r="A48" s="663"/>
      <c r="B48" s="666"/>
      <c r="C48" s="669"/>
      <c r="D48" s="673"/>
      <c r="E48" s="669"/>
      <c r="F48" s="669"/>
      <c r="G48" s="669"/>
      <c r="H48" s="669"/>
      <c r="I48" s="669"/>
      <c r="J48" s="669"/>
      <c r="K48" s="669"/>
      <c r="L48" s="669"/>
      <c r="M48" s="669"/>
      <c r="N48" s="669"/>
      <c r="O48" s="669"/>
      <c r="P48" s="669"/>
      <c r="Q48" s="719"/>
      <c r="R48" s="719"/>
      <c r="S48" s="719"/>
    </row>
    <row r="49" spans="1:19" s="26" customFormat="1" x14ac:dyDescent="0.25">
      <c r="A49" s="663"/>
      <c r="B49" s="666"/>
      <c r="C49" s="669"/>
      <c r="D49" s="673"/>
      <c r="E49" s="669"/>
      <c r="F49" s="669"/>
      <c r="G49" s="669"/>
      <c r="H49" s="669"/>
      <c r="I49" s="669"/>
      <c r="J49" s="669"/>
      <c r="K49" s="669"/>
      <c r="L49" s="669"/>
      <c r="M49" s="669"/>
      <c r="N49" s="669"/>
      <c r="O49" s="669"/>
      <c r="P49" s="669"/>
      <c r="Q49" s="719"/>
      <c r="R49" s="719"/>
      <c r="S49" s="719"/>
    </row>
    <row r="50" spans="1:19" s="26" customFormat="1" x14ac:dyDescent="0.25">
      <c r="A50" s="663"/>
      <c r="B50" s="666"/>
      <c r="C50" s="669"/>
      <c r="D50" s="673"/>
      <c r="E50" s="669"/>
      <c r="F50" s="669"/>
      <c r="G50" s="669"/>
      <c r="H50" s="669"/>
      <c r="I50" s="669"/>
      <c r="J50" s="669"/>
      <c r="K50" s="669"/>
      <c r="L50" s="669"/>
      <c r="M50" s="669"/>
      <c r="N50" s="669"/>
      <c r="O50" s="669"/>
      <c r="P50" s="669"/>
      <c r="Q50" s="719"/>
      <c r="R50" s="719"/>
      <c r="S50" s="719"/>
    </row>
    <row r="51" spans="1:19" s="26" customFormat="1" x14ac:dyDescent="0.25">
      <c r="A51" s="663"/>
      <c r="B51" s="666"/>
      <c r="C51" s="669"/>
      <c r="D51" s="673"/>
      <c r="E51" s="669"/>
      <c r="F51" s="669"/>
      <c r="G51" s="669"/>
      <c r="H51" s="669"/>
      <c r="I51" s="669"/>
      <c r="J51" s="669"/>
      <c r="K51" s="669"/>
      <c r="L51" s="669"/>
      <c r="M51" s="669"/>
      <c r="N51" s="669"/>
      <c r="O51" s="669"/>
      <c r="P51" s="669"/>
      <c r="Q51" s="719"/>
      <c r="R51" s="719"/>
      <c r="S51" s="719"/>
    </row>
    <row r="52" spans="1:19" s="26" customFormat="1" x14ac:dyDescent="0.25">
      <c r="A52" s="663"/>
      <c r="B52" s="666"/>
      <c r="C52" s="669"/>
      <c r="D52" s="673"/>
      <c r="E52" s="669"/>
      <c r="F52" s="669"/>
      <c r="G52" s="669"/>
      <c r="H52" s="669"/>
      <c r="I52" s="669"/>
      <c r="J52" s="669"/>
      <c r="K52" s="669"/>
      <c r="L52" s="669"/>
      <c r="M52" s="669"/>
      <c r="N52" s="669"/>
      <c r="O52" s="669"/>
      <c r="P52" s="669"/>
      <c r="Q52" s="719"/>
      <c r="R52" s="719"/>
      <c r="S52" s="719"/>
    </row>
    <row r="53" spans="1:19" s="26" customFormat="1" x14ac:dyDescent="0.25">
      <c r="A53" s="663"/>
      <c r="B53" s="666"/>
      <c r="C53" s="669"/>
      <c r="D53" s="673"/>
      <c r="E53" s="669"/>
      <c r="F53" s="669"/>
      <c r="G53" s="669"/>
      <c r="H53" s="669"/>
      <c r="I53" s="669"/>
      <c r="J53" s="669"/>
      <c r="K53" s="669"/>
      <c r="L53" s="669"/>
      <c r="M53" s="669"/>
      <c r="N53" s="669"/>
      <c r="O53" s="669"/>
      <c r="P53" s="669"/>
      <c r="Q53" s="719"/>
      <c r="R53" s="719"/>
      <c r="S53" s="719"/>
    </row>
    <row r="54" spans="1:19" s="26" customFormat="1" x14ac:dyDescent="0.25">
      <c r="A54" s="663"/>
      <c r="B54" s="666"/>
      <c r="C54" s="669"/>
      <c r="D54" s="673"/>
      <c r="E54" s="669"/>
      <c r="F54" s="669"/>
      <c r="G54" s="669"/>
      <c r="H54" s="669"/>
      <c r="I54" s="669"/>
      <c r="J54" s="669"/>
      <c r="K54" s="669"/>
      <c r="L54" s="669"/>
      <c r="M54" s="669"/>
      <c r="N54" s="669"/>
      <c r="O54" s="669"/>
      <c r="P54" s="669"/>
      <c r="Q54" s="719"/>
      <c r="R54" s="719"/>
      <c r="S54" s="719"/>
    </row>
    <row r="55" spans="1:19" s="26" customFormat="1" x14ac:dyDescent="0.25">
      <c r="A55" s="663"/>
      <c r="B55" s="666"/>
      <c r="C55" s="669"/>
      <c r="D55" s="673"/>
      <c r="E55" s="669"/>
      <c r="F55" s="669"/>
      <c r="G55" s="669"/>
      <c r="H55" s="669"/>
      <c r="I55" s="669"/>
      <c r="J55" s="669"/>
      <c r="K55" s="669"/>
      <c r="L55" s="669"/>
      <c r="M55" s="669"/>
      <c r="N55" s="669"/>
      <c r="O55" s="669"/>
      <c r="P55" s="669"/>
      <c r="Q55" s="719"/>
      <c r="R55" s="719"/>
      <c r="S55" s="719"/>
    </row>
    <row r="56" spans="1:19" s="26" customFormat="1" x14ac:dyDescent="0.25">
      <c r="A56" s="663"/>
      <c r="B56" s="666"/>
      <c r="C56" s="669"/>
      <c r="D56" s="673"/>
      <c r="E56" s="669"/>
      <c r="F56" s="669"/>
      <c r="G56" s="669"/>
      <c r="H56" s="669"/>
      <c r="I56" s="669"/>
      <c r="J56" s="669"/>
      <c r="K56" s="669"/>
      <c r="L56" s="669"/>
      <c r="M56" s="669"/>
      <c r="N56" s="669"/>
      <c r="O56" s="669"/>
      <c r="P56" s="669"/>
      <c r="Q56" s="719"/>
      <c r="R56" s="719"/>
      <c r="S56" s="719"/>
    </row>
    <row r="57" spans="1:19" s="26" customFormat="1" x14ac:dyDescent="0.25">
      <c r="A57" s="663"/>
      <c r="B57" s="666"/>
      <c r="C57" s="669"/>
      <c r="D57" s="673"/>
      <c r="E57" s="669"/>
      <c r="F57" s="669"/>
      <c r="G57" s="669"/>
      <c r="H57" s="669"/>
      <c r="I57" s="669"/>
      <c r="J57" s="669"/>
      <c r="K57" s="669"/>
      <c r="L57" s="669"/>
      <c r="M57" s="669"/>
      <c r="N57" s="669"/>
      <c r="O57" s="669"/>
      <c r="P57" s="669"/>
      <c r="Q57" s="719"/>
      <c r="R57" s="719"/>
      <c r="S57" s="719"/>
    </row>
    <row r="58" spans="1:19" s="26" customFormat="1" x14ac:dyDescent="0.25">
      <c r="A58" s="663"/>
      <c r="B58" s="666"/>
      <c r="C58" s="669"/>
      <c r="D58" s="673"/>
      <c r="E58" s="669"/>
      <c r="F58" s="669"/>
      <c r="G58" s="669"/>
      <c r="H58" s="669"/>
      <c r="I58" s="669"/>
      <c r="J58" s="669"/>
      <c r="K58" s="669"/>
      <c r="L58" s="669"/>
      <c r="M58" s="669"/>
      <c r="N58" s="669"/>
      <c r="O58" s="669"/>
      <c r="P58" s="669"/>
      <c r="Q58" s="719"/>
      <c r="R58" s="719"/>
      <c r="S58" s="719"/>
    </row>
    <row r="59" spans="1:19" s="26" customFormat="1" x14ac:dyDescent="0.25">
      <c r="A59" s="663"/>
      <c r="B59" s="666"/>
      <c r="C59" s="669"/>
      <c r="D59" s="673"/>
      <c r="E59" s="669"/>
      <c r="F59" s="669"/>
      <c r="G59" s="669"/>
      <c r="H59" s="669"/>
      <c r="I59" s="669"/>
      <c r="J59" s="669"/>
      <c r="K59" s="669"/>
      <c r="L59" s="669"/>
      <c r="M59" s="669"/>
      <c r="N59" s="669"/>
      <c r="O59" s="669"/>
      <c r="P59" s="669"/>
      <c r="Q59" s="719"/>
      <c r="R59" s="719"/>
      <c r="S59" s="719"/>
    </row>
    <row r="60" spans="1:19" s="26" customFormat="1" x14ac:dyDescent="0.25">
      <c r="A60" s="663"/>
      <c r="B60" s="666"/>
      <c r="C60" s="669"/>
      <c r="D60" s="673"/>
      <c r="E60" s="669"/>
      <c r="F60" s="669"/>
      <c r="G60" s="669"/>
      <c r="H60" s="669"/>
      <c r="I60" s="669"/>
      <c r="J60" s="669"/>
      <c r="K60" s="669"/>
      <c r="L60" s="669"/>
      <c r="M60" s="669"/>
      <c r="N60" s="669"/>
      <c r="O60" s="669"/>
      <c r="P60" s="669"/>
      <c r="Q60" s="719"/>
      <c r="R60" s="719"/>
      <c r="S60" s="719"/>
    </row>
    <row r="61" spans="1:19" s="26" customFormat="1" x14ac:dyDescent="0.25">
      <c r="A61" s="663"/>
      <c r="B61" s="666"/>
      <c r="C61" s="669"/>
      <c r="D61" s="673"/>
      <c r="E61" s="669"/>
      <c r="F61" s="669"/>
      <c r="G61" s="669"/>
      <c r="H61" s="669"/>
      <c r="I61" s="669"/>
      <c r="J61" s="669"/>
      <c r="K61" s="669"/>
      <c r="L61" s="669"/>
      <c r="M61" s="669"/>
      <c r="N61" s="669"/>
      <c r="O61" s="669"/>
      <c r="P61" s="669"/>
      <c r="Q61" s="719"/>
      <c r="R61" s="719"/>
      <c r="S61" s="719"/>
    </row>
    <row r="62" spans="1:19" s="26" customFormat="1" x14ac:dyDescent="0.25">
      <c r="A62" s="663"/>
      <c r="B62" s="666"/>
      <c r="C62" s="669"/>
      <c r="D62" s="673"/>
      <c r="E62" s="669"/>
      <c r="F62" s="669"/>
      <c r="G62" s="669"/>
      <c r="H62" s="669"/>
      <c r="I62" s="669"/>
      <c r="J62" s="669"/>
      <c r="K62" s="669"/>
      <c r="L62" s="669"/>
      <c r="M62" s="669"/>
      <c r="N62" s="669"/>
      <c r="O62" s="669"/>
      <c r="P62" s="669"/>
      <c r="Q62" s="719"/>
      <c r="R62" s="719"/>
      <c r="S62" s="719"/>
    </row>
    <row r="63" spans="1:19" s="26" customFormat="1" x14ac:dyDescent="0.25">
      <c r="A63" s="663"/>
      <c r="B63" s="666"/>
      <c r="C63" s="669"/>
      <c r="D63" s="673"/>
      <c r="E63" s="669"/>
      <c r="F63" s="669"/>
      <c r="G63" s="669"/>
      <c r="H63" s="669"/>
      <c r="I63" s="669"/>
      <c r="J63" s="669"/>
      <c r="K63" s="669"/>
      <c r="L63" s="669"/>
      <c r="M63" s="669"/>
      <c r="N63" s="669"/>
      <c r="O63" s="669"/>
      <c r="P63" s="669"/>
      <c r="Q63" s="719"/>
      <c r="R63" s="719"/>
      <c r="S63" s="719"/>
    </row>
    <row r="64" spans="1:19" s="26" customFormat="1" x14ac:dyDescent="0.25">
      <c r="A64" s="663"/>
      <c r="B64" s="666"/>
      <c r="C64" s="669"/>
      <c r="D64" s="673"/>
      <c r="E64" s="669"/>
      <c r="F64" s="669"/>
      <c r="G64" s="669"/>
      <c r="H64" s="669"/>
      <c r="I64" s="669"/>
      <c r="J64" s="669"/>
      <c r="K64" s="669"/>
      <c r="L64" s="669"/>
      <c r="M64" s="669"/>
      <c r="N64" s="669"/>
      <c r="O64" s="669"/>
      <c r="P64" s="669"/>
      <c r="Q64" s="719"/>
      <c r="R64" s="719"/>
      <c r="S64" s="719"/>
    </row>
    <row r="65" spans="1:19" s="26" customFormat="1" x14ac:dyDescent="0.25">
      <c r="A65" s="663"/>
      <c r="B65" s="666"/>
      <c r="C65" s="669"/>
      <c r="D65" s="673"/>
      <c r="E65" s="669"/>
      <c r="F65" s="669"/>
      <c r="G65" s="669"/>
      <c r="H65" s="669"/>
      <c r="I65" s="669"/>
      <c r="J65" s="669"/>
      <c r="K65" s="669"/>
      <c r="L65" s="669"/>
      <c r="M65" s="669"/>
      <c r="N65" s="669"/>
      <c r="O65" s="669"/>
      <c r="P65" s="669"/>
      <c r="Q65" s="719"/>
      <c r="R65" s="719"/>
      <c r="S65" s="719"/>
    </row>
    <row r="66" spans="1:19" s="26" customFormat="1" x14ac:dyDescent="0.25">
      <c r="A66" s="663"/>
      <c r="B66" s="666"/>
      <c r="C66" s="669"/>
      <c r="D66" s="673"/>
      <c r="E66" s="669"/>
      <c r="F66" s="669"/>
      <c r="G66" s="669"/>
      <c r="H66" s="669"/>
      <c r="I66" s="669"/>
      <c r="J66" s="669"/>
      <c r="K66" s="669"/>
      <c r="L66" s="669"/>
      <c r="M66" s="669"/>
      <c r="N66" s="669"/>
      <c r="O66" s="669"/>
      <c r="P66" s="669"/>
      <c r="Q66" s="719"/>
      <c r="R66" s="719"/>
      <c r="S66" s="719"/>
    </row>
    <row r="67" spans="1:19" s="26" customFormat="1" x14ac:dyDescent="0.25">
      <c r="A67" s="663"/>
      <c r="B67" s="666"/>
      <c r="C67" s="669"/>
      <c r="D67" s="673"/>
      <c r="E67" s="669"/>
      <c r="F67" s="669"/>
      <c r="G67" s="669"/>
      <c r="H67" s="669"/>
      <c r="I67" s="669"/>
      <c r="J67" s="669"/>
      <c r="K67" s="669"/>
      <c r="L67" s="669"/>
      <c r="M67" s="669"/>
      <c r="N67" s="669"/>
      <c r="O67" s="669"/>
      <c r="P67" s="669"/>
      <c r="Q67" s="719"/>
      <c r="R67" s="719"/>
      <c r="S67" s="719"/>
    </row>
    <row r="68" spans="1:19" s="26" customFormat="1" x14ac:dyDescent="0.25">
      <c r="A68" s="663"/>
      <c r="B68" s="666"/>
      <c r="C68" s="669"/>
      <c r="D68" s="673"/>
      <c r="E68" s="669"/>
      <c r="F68" s="669"/>
      <c r="G68" s="669"/>
      <c r="H68" s="669"/>
      <c r="I68" s="669"/>
      <c r="J68" s="669"/>
      <c r="K68" s="669"/>
      <c r="L68" s="669"/>
      <c r="M68" s="669"/>
      <c r="N68" s="669"/>
      <c r="O68" s="669"/>
      <c r="P68" s="669"/>
      <c r="Q68" s="719"/>
      <c r="R68" s="719"/>
      <c r="S68" s="719"/>
    </row>
    <row r="69" spans="1:19" s="26" customFormat="1" x14ac:dyDescent="0.25">
      <c r="A69" s="663"/>
      <c r="B69" s="666"/>
      <c r="C69" s="669"/>
      <c r="D69" s="673"/>
      <c r="E69" s="669"/>
      <c r="F69" s="669"/>
      <c r="G69" s="669"/>
      <c r="H69" s="669"/>
      <c r="I69" s="669"/>
      <c r="J69" s="669"/>
      <c r="K69" s="669"/>
      <c r="L69" s="669"/>
      <c r="M69" s="669"/>
      <c r="N69" s="669"/>
      <c r="O69" s="669"/>
      <c r="P69" s="669"/>
      <c r="Q69" s="719"/>
      <c r="R69" s="719"/>
      <c r="S69" s="719"/>
    </row>
    <row r="70" spans="1:19" s="26" customFormat="1" x14ac:dyDescent="0.25">
      <c r="A70" s="663"/>
      <c r="B70" s="666"/>
      <c r="C70" s="669"/>
      <c r="D70" s="673"/>
      <c r="E70" s="669"/>
      <c r="F70" s="669"/>
      <c r="G70" s="669"/>
      <c r="H70" s="669"/>
      <c r="I70" s="669"/>
      <c r="J70" s="669"/>
      <c r="K70" s="669"/>
      <c r="L70" s="669"/>
      <c r="M70" s="669"/>
      <c r="N70" s="669"/>
      <c r="O70" s="669"/>
      <c r="P70" s="669"/>
      <c r="Q70" s="719"/>
      <c r="R70" s="719"/>
      <c r="S70" s="719"/>
    </row>
    <row r="71" spans="1:19" s="26" customFormat="1" x14ac:dyDescent="0.25">
      <c r="A71" s="663"/>
      <c r="B71" s="666"/>
      <c r="C71" s="669"/>
      <c r="D71" s="673"/>
      <c r="E71" s="669"/>
      <c r="F71" s="669"/>
      <c r="G71" s="669"/>
      <c r="H71" s="669"/>
      <c r="I71" s="669"/>
      <c r="J71" s="669"/>
      <c r="K71" s="669"/>
      <c r="L71" s="669"/>
      <c r="M71" s="669"/>
      <c r="N71" s="669"/>
      <c r="O71" s="669"/>
      <c r="P71" s="669"/>
      <c r="Q71" s="719"/>
      <c r="R71" s="719"/>
      <c r="S71" s="719"/>
    </row>
    <row r="72" spans="1:19" s="26" customFormat="1" x14ac:dyDescent="0.25">
      <c r="A72" s="663"/>
      <c r="B72" s="666"/>
      <c r="C72" s="669"/>
      <c r="D72" s="673"/>
      <c r="E72" s="669"/>
      <c r="F72" s="669"/>
      <c r="G72" s="669"/>
      <c r="H72" s="669"/>
      <c r="I72" s="669"/>
      <c r="J72" s="669"/>
      <c r="K72" s="669"/>
      <c r="L72" s="669"/>
      <c r="M72" s="669"/>
      <c r="N72" s="669"/>
      <c r="O72" s="669"/>
      <c r="P72" s="669"/>
      <c r="Q72" s="719"/>
      <c r="R72" s="719"/>
      <c r="S72" s="719"/>
    </row>
    <row r="73" spans="1:19" s="26" customFormat="1" x14ac:dyDescent="0.25">
      <c r="A73" s="663"/>
      <c r="B73" s="666"/>
      <c r="C73" s="669"/>
      <c r="D73" s="673"/>
      <c r="E73" s="669"/>
      <c r="F73" s="669"/>
      <c r="G73" s="669"/>
      <c r="H73" s="669"/>
      <c r="I73" s="669"/>
      <c r="J73" s="669"/>
      <c r="K73" s="669"/>
      <c r="L73" s="669"/>
      <c r="M73" s="669"/>
      <c r="N73" s="669"/>
      <c r="O73" s="669"/>
      <c r="P73" s="669"/>
      <c r="Q73" s="719"/>
      <c r="R73" s="719"/>
      <c r="S73" s="719"/>
    </row>
    <row r="74" spans="1:19" s="26" customFormat="1" x14ac:dyDescent="0.25">
      <c r="A74" s="663"/>
      <c r="B74" s="666"/>
      <c r="C74" s="669"/>
      <c r="D74" s="673"/>
      <c r="E74" s="669"/>
      <c r="F74" s="669"/>
      <c r="G74" s="669"/>
      <c r="H74" s="669"/>
      <c r="I74" s="669"/>
      <c r="J74" s="669"/>
      <c r="K74" s="669"/>
      <c r="L74" s="669"/>
      <c r="M74" s="669"/>
      <c r="N74" s="669"/>
      <c r="O74" s="669"/>
      <c r="P74" s="669"/>
      <c r="Q74" s="719"/>
      <c r="R74" s="719"/>
      <c r="S74" s="719"/>
    </row>
    <row r="75" spans="1:19" s="26" customFormat="1" x14ac:dyDescent="0.25">
      <c r="A75" s="663"/>
      <c r="B75" s="666"/>
      <c r="C75" s="669"/>
      <c r="D75" s="673"/>
      <c r="E75" s="669"/>
      <c r="F75" s="669"/>
      <c r="G75" s="669"/>
      <c r="H75" s="669"/>
      <c r="I75" s="669"/>
      <c r="J75" s="669"/>
      <c r="K75" s="669"/>
      <c r="L75" s="669"/>
      <c r="M75" s="669"/>
      <c r="N75" s="669"/>
      <c r="O75" s="669"/>
      <c r="P75" s="669"/>
      <c r="Q75" s="719"/>
      <c r="R75" s="719"/>
      <c r="S75" s="719"/>
    </row>
    <row r="76" spans="1:19" s="26" customFormat="1" x14ac:dyDescent="0.25">
      <c r="A76" s="663"/>
      <c r="B76" s="666"/>
      <c r="C76" s="669"/>
      <c r="D76" s="673"/>
      <c r="E76" s="669"/>
      <c r="F76" s="669"/>
      <c r="G76" s="669"/>
      <c r="H76" s="669"/>
      <c r="I76" s="669"/>
      <c r="J76" s="669"/>
      <c r="K76" s="669"/>
      <c r="L76" s="669"/>
      <c r="M76" s="669"/>
      <c r="N76" s="669"/>
      <c r="O76" s="669"/>
      <c r="P76" s="669"/>
      <c r="Q76" s="719"/>
      <c r="R76" s="719"/>
      <c r="S76" s="719"/>
    </row>
    <row r="77" spans="1:19" s="26" customFormat="1" x14ac:dyDescent="0.25">
      <c r="A77" s="663"/>
      <c r="B77" s="666"/>
      <c r="C77" s="669"/>
      <c r="D77" s="673"/>
      <c r="E77" s="669"/>
      <c r="F77" s="669"/>
      <c r="G77" s="669"/>
      <c r="H77" s="669"/>
      <c r="I77" s="669"/>
      <c r="J77" s="669"/>
      <c r="K77" s="669"/>
      <c r="L77" s="669"/>
      <c r="M77" s="669"/>
      <c r="N77" s="669"/>
      <c r="O77" s="669"/>
      <c r="P77" s="669"/>
      <c r="Q77" s="719"/>
      <c r="R77" s="719"/>
      <c r="S77" s="719"/>
    </row>
    <row r="78" spans="1:19" s="26" customFormat="1" x14ac:dyDescent="0.25">
      <c r="A78" s="663"/>
      <c r="B78" s="666"/>
      <c r="C78" s="669"/>
      <c r="D78" s="673"/>
      <c r="E78" s="669"/>
      <c r="F78" s="669"/>
      <c r="G78" s="669"/>
      <c r="H78" s="669"/>
      <c r="I78" s="669"/>
      <c r="J78" s="669"/>
      <c r="K78" s="669"/>
      <c r="L78" s="669"/>
      <c r="M78" s="669"/>
      <c r="N78" s="669"/>
      <c r="O78" s="669"/>
      <c r="P78" s="669"/>
      <c r="Q78" s="719"/>
      <c r="R78" s="719"/>
      <c r="S78" s="719"/>
    </row>
    <row r="79" spans="1:19" s="26" customFormat="1" x14ac:dyDescent="0.25">
      <c r="A79" s="663"/>
      <c r="B79" s="666"/>
      <c r="C79" s="669"/>
      <c r="D79" s="673"/>
      <c r="E79" s="669"/>
      <c r="F79" s="669"/>
      <c r="G79" s="669"/>
      <c r="H79" s="669"/>
      <c r="I79" s="669"/>
      <c r="J79" s="669"/>
      <c r="K79" s="669"/>
      <c r="L79" s="669"/>
      <c r="M79" s="669"/>
      <c r="N79" s="669"/>
      <c r="O79" s="669"/>
      <c r="P79" s="669"/>
      <c r="Q79" s="719"/>
      <c r="R79" s="719"/>
      <c r="S79" s="719"/>
    </row>
    <row r="80" spans="1:19" s="26" customFormat="1" x14ac:dyDescent="0.25">
      <c r="A80" s="663"/>
      <c r="B80" s="666"/>
      <c r="C80" s="669"/>
      <c r="D80" s="673"/>
      <c r="E80" s="669"/>
      <c r="F80" s="669"/>
      <c r="G80" s="669"/>
      <c r="H80" s="669"/>
      <c r="I80" s="669"/>
      <c r="J80" s="669"/>
      <c r="K80" s="669"/>
      <c r="L80" s="669"/>
      <c r="M80" s="669"/>
      <c r="N80" s="669"/>
      <c r="O80" s="669"/>
      <c r="P80" s="669"/>
      <c r="Q80" s="719"/>
      <c r="R80" s="719"/>
      <c r="S80" s="719"/>
    </row>
    <row r="81" spans="1:19" s="26" customFormat="1" x14ac:dyDescent="0.25">
      <c r="A81" s="663"/>
      <c r="B81" s="666"/>
      <c r="C81" s="669"/>
      <c r="D81" s="673"/>
      <c r="E81" s="669"/>
      <c r="F81" s="669"/>
      <c r="G81" s="669"/>
      <c r="H81" s="669"/>
      <c r="I81" s="669"/>
      <c r="J81" s="669"/>
      <c r="K81" s="669"/>
      <c r="L81" s="669"/>
      <c r="M81" s="669"/>
      <c r="N81" s="669"/>
      <c r="O81" s="669"/>
      <c r="P81" s="669"/>
      <c r="Q81" s="719"/>
      <c r="R81" s="719"/>
      <c r="S81" s="719"/>
    </row>
    <row r="82" spans="1:19" s="26" customFormat="1" x14ac:dyDescent="0.25">
      <c r="A82" s="663"/>
      <c r="B82" s="666"/>
      <c r="C82" s="669"/>
      <c r="D82" s="673"/>
      <c r="E82" s="669"/>
      <c r="F82" s="669"/>
      <c r="G82" s="669"/>
      <c r="H82" s="669"/>
      <c r="I82" s="669"/>
      <c r="J82" s="669"/>
      <c r="K82" s="669"/>
      <c r="L82" s="669"/>
      <c r="M82" s="669"/>
      <c r="N82" s="669"/>
      <c r="O82" s="669"/>
      <c r="P82" s="669"/>
      <c r="Q82" s="719"/>
      <c r="R82" s="719"/>
      <c r="S82" s="719"/>
    </row>
    <row r="83" spans="1:19" s="26" customFormat="1" x14ac:dyDescent="0.25">
      <c r="A83" s="663"/>
      <c r="B83" s="666"/>
      <c r="C83" s="669"/>
      <c r="D83" s="673"/>
      <c r="E83" s="669"/>
      <c r="F83" s="669"/>
      <c r="G83" s="669"/>
      <c r="H83" s="669"/>
      <c r="I83" s="669"/>
      <c r="J83" s="669"/>
      <c r="K83" s="669"/>
      <c r="L83" s="669"/>
      <c r="M83" s="669"/>
      <c r="N83" s="669"/>
      <c r="O83" s="669"/>
      <c r="P83" s="669"/>
      <c r="Q83" s="719"/>
      <c r="R83" s="719"/>
      <c r="S83" s="719"/>
    </row>
    <row r="84" spans="1:19" s="26" customFormat="1" x14ac:dyDescent="0.25">
      <c r="A84" s="663"/>
      <c r="B84" s="666"/>
      <c r="C84" s="669"/>
      <c r="D84" s="673"/>
      <c r="E84" s="669"/>
      <c r="F84" s="669"/>
      <c r="G84" s="669"/>
      <c r="H84" s="669"/>
      <c r="I84" s="669"/>
      <c r="J84" s="669"/>
      <c r="K84" s="669"/>
      <c r="L84" s="669"/>
      <c r="M84" s="669"/>
      <c r="N84" s="669"/>
      <c r="O84" s="669"/>
      <c r="P84" s="669"/>
      <c r="Q84" s="719"/>
      <c r="R84" s="719"/>
      <c r="S84" s="719"/>
    </row>
    <row r="85" spans="1:19" s="26" customFormat="1" x14ac:dyDescent="0.25">
      <c r="A85" s="663"/>
      <c r="B85" s="666"/>
      <c r="C85" s="669"/>
      <c r="D85" s="673"/>
      <c r="E85" s="669"/>
      <c r="F85" s="669"/>
      <c r="G85" s="669"/>
      <c r="H85" s="669"/>
      <c r="I85" s="669"/>
      <c r="J85" s="669"/>
      <c r="K85" s="669"/>
      <c r="L85" s="669"/>
      <c r="M85" s="669"/>
      <c r="N85" s="669"/>
      <c r="O85" s="669"/>
      <c r="P85" s="669"/>
      <c r="Q85" s="719"/>
      <c r="R85" s="719"/>
      <c r="S85" s="719"/>
    </row>
    <row r="86" spans="1:19" s="26" customFormat="1" x14ac:dyDescent="0.25">
      <c r="A86" s="663"/>
      <c r="B86" s="666"/>
      <c r="C86" s="669"/>
      <c r="D86" s="673"/>
      <c r="E86" s="669"/>
      <c r="F86" s="669"/>
      <c r="G86" s="669"/>
      <c r="H86" s="669"/>
      <c r="I86" s="669"/>
      <c r="J86" s="669"/>
      <c r="K86" s="669"/>
      <c r="L86" s="669"/>
      <c r="M86" s="669"/>
      <c r="N86" s="669"/>
      <c r="O86" s="669"/>
      <c r="P86" s="669"/>
      <c r="Q86" s="719"/>
      <c r="R86" s="719"/>
      <c r="S86" s="719"/>
    </row>
    <row r="87" spans="1:19" s="26" customFormat="1" x14ac:dyDescent="0.25">
      <c r="A87" s="663"/>
      <c r="B87" s="666"/>
      <c r="C87" s="669"/>
      <c r="D87" s="673"/>
      <c r="E87" s="669"/>
      <c r="F87" s="669"/>
      <c r="G87" s="669"/>
      <c r="H87" s="669"/>
      <c r="I87" s="669"/>
      <c r="J87" s="669"/>
      <c r="K87" s="669"/>
      <c r="L87" s="669"/>
      <c r="M87" s="669"/>
      <c r="N87" s="669"/>
      <c r="O87" s="669"/>
      <c r="P87" s="669"/>
      <c r="Q87" s="719"/>
      <c r="R87" s="719"/>
      <c r="S87" s="719"/>
    </row>
    <row r="88" spans="1:19" s="26" customFormat="1" x14ac:dyDescent="0.25">
      <c r="A88" s="663"/>
      <c r="B88" s="666"/>
      <c r="C88" s="669"/>
      <c r="D88" s="673"/>
      <c r="E88" s="669"/>
      <c r="F88" s="669"/>
      <c r="G88" s="669"/>
      <c r="H88" s="669"/>
      <c r="I88" s="669"/>
      <c r="J88" s="669"/>
      <c r="K88" s="669"/>
      <c r="L88" s="669"/>
      <c r="M88" s="669"/>
      <c r="N88" s="669"/>
      <c r="O88" s="669"/>
      <c r="P88" s="669"/>
      <c r="Q88" s="719"/>
      <c r="R88" s="719"/>
      <c r="S88" s="719"/>
    </row>
    <row r="89" spans="1:19" s="26" customFormat="1" x14ac:dyDescent="0.25">
      <c r="A89" s="663"/>
      <c r="B89" s="666"/>
      <c r="C89" s="669"/>
      <c r="D89" s="673"/>
      <c r="E89" s="669"/>
      <c r="F89" s="669"/>
      <c r="G89" s="669"/>
      <c r="H89" s="669"/>
      <c r="I89" s="669"/>
      <c r="J89" s="669"/>
      <c r="K89" s="669"/>
      <c r="L89" s="669"/>
      <c r="M89" s="669"/>
      <c r="N89" s="669"/>
      <c r="O89" s="669"/>
      <c r="P89" s="669"/>
      <c r="Q89" s="719"/>
      <c r="R89" s="719"/>
      <c r="S89" s="719"/>
    </row>
    <row r="90" spans="1:19" s="26" customFormat="1" x14ac:dyDescent="0.25">
      <c r="A90" s="663"/>
      <c r="B90" s="666"/>
      <c r="C90" s="669"/>
      <c r="D90" s="673"/>
      <c r="E90" s="669"/>
      <c r="F90" s="669"/>
      <c r="G90" s="669"/>
      <c r="H90" s="669"/>
      <c r="I90" s="669"/>
      <c r="J90" s="669"/>
      <c r="K90" s="669"/>
      <c r="L90" s="669"/>
      <c r="M90" s="669"/>
      <c r="N90" s="669"/>
      <c r="O90" s="669"/>
      <c r="P90" s="669"/>
      <c r="Q90" s="719"/>
      <c r="R90" s="719"/>
      <c r="S90" s="719"/>
    </row>
    <row r="91" spans="1:19" s="26" customFormat="1" x14ac:dyDescent="0.25">
      <c r="A91" s="663"/>
      <c r="B91" s="666"/>
      <c r="C91" s="669"/>
      <c r="D91" s="673"/>
      <c r="E91" s="669"/>
      <c r="F91" s="669"/>
      <c r="G91" s="669"/>
      <c r="H91" s="669"/>
      <c r="I91" s="669"/>
      <c r="J91" s="669"/>
      <c r="K91" s="669"/>
      <c r="L91" s="669"/>
      <c r="M91" s="669"/>
      <c r="N91" s="669"/>
      <c r="O91" s="669"/>
      <c r="P91" s="669"/>
      <c r="Q91" s="719"/>
      <c r="R91" s="719"/>
      <c r="S91" s="719"/>
    </row>
    <row r="92" spans="1:19" s="26" customFormat="1" x14ac:dyDescent="0.25">
      <c r="A92" s="663"/>
      <c r="B92" s="666"/>
      <c r="C92" s="669"/>
      <c r="D92" s="673"/>
      <c r="E92" s="669"/>
      <c r="F92" s="669"/>
      <c r="G92" s="669"/>
      <c r="H92" s="669"/>
      <c r="I92" s="669"/>
      <c r="J92" s="669"/>
      <c r="K92" s="669"/>
      <c r="L92" s="669"/>
      <c r="M92" s="669"/>
      <c r="N92" s="669"/>
      <c r="O92" s="669"/>
      <c r="P92" s="669"/>
      <c r="Q92" s="719"/>
      <c r="R92" s="719"/>
      <c r="S92" s="719"/>
    </row>
    <row r="93" spans="1:19" s="26" customFormat="1" x14ac:dyDescent="0.25">
      <c r="A93" s="663"/>
      <c r="B93" s="666"/>
      <c r="C93" s="669"/>
      <c r="D93" s="673"/>
      <c r="E93" s="669"/>
      <c r="F93" s="669"/>
      <c r="G93" s="669"/>
      <c r="H93" s="669"/>
      <c r="I93" s="669"/>
      <c r="J93" s="669"/>
      <c r="K93" s="669"/>
      <c r="L93" s="669"/>
      <c r="M93" s="669"/>
      <c r="N93" s="669"/>
      <c r="O93" s="669"/>
      <c r="P93" s="669"/>
      <c r="Q93" s="719"/>
      <c r="R93" s="719"/>
      <c r="S93" s="719"/>
    </row>
    <row r="94" spans="1:19" s="26" customFormat="1" x14ac:dyDescent="0.25">
      <c r="A94" s="663"/>
      <c r="B94" s="666"/>
      <c r="C94" s="669"/>
      <c r="D94" s="673"/>
      <c r="E94" s="669"/>
      <c r="F94" s="669"/>
      <c r="G94" s="669"/>
      <c r="H94" s="669"/>
      <c r="I94" s="669"/>
      <c r="J94" s="669"/>
      <c r="K94" s="669"/>
      <c r="L94" s="669"/>
      <c r="M94" s="669"/>
      <c r="N94" s="669"/>
      <c r="O94" s="669"/>
      <c r="P94" s="669"/>
      <c r="Q94" s="719"/>
      <c r="R94" s="719"/>
      <c r="S94" s="719"/>
    </row>
    <row r="95" spans="1:19" s="26" customFormat="1" x14ac:dyDescent="0.25">
      <c r="A95" s="663"/>
      <c r="B95" s="666"/>
      <c r="C95" s="669"/>
      <c r="D95" s="673"/>
      <c r="E95" s="669"/>
      <c r="F95" s="669"/>
      <c r="G95" s="669"/>
      <c r="H95" s="669"/>
      <c r="I95" s="669"/>
      <c r="J95" s="669"/>
      <c r="K95" s="669"/>
      <c r="L95" s="669"/>
      <c r="M95" s="669"/>
      <c r="N95" s="669"/>
      <c r="O95" s="669"/>
      <c r="P95" s="669"/>
      <c r="Q95" s="719"/>
      <c r="R95" s="719"/>
      <c r="S95" s="719"/>
    </row>
    <row r="96" spans="1:19" s="26" customFormat="1" x14ac:dyDescent="0.25">
      <c r="A96" s="663"/>
      <c r="B96" s="666"/>
      <c r="C96" s="669"/>
      <c r="D96" s="673"/>
      <c r="E96" s="669"/>
      <c r="F96" s="669"/>
      <c r="G96" s="669"/>
      <c r="H96" s="669"/>
      <c r="I96" s="669"/>
      <c r="J96" s="669"/>
      <c r="K96" s="669"/>
      <c r="L96" s="669"/>
      <c r="M96" s="669"/>
      <c r="N96" s="669"/>
      <c r="O96" s="669"/>
      <c r="P96" s="669"/>
      <c r="Q96" s="719"/>
      <c r="R96" s="719"/>
      <c r="S96" s="719"/>
    </row>
    <row r="97" spans="1:19" s="26" customFormat="1" x14ac:dyDescent="0.25">
      <c r="A97" s="663"/>
      <c r="B97" s="666"/>
      <c r="C97" s="669"/>
      <c r="D97" s="673"/>
      <c r="E97" s="669"/>
      <c r="F97" s="669"/>
      <c r="G97" s="669"/>
      <c r="H97" s="669"/>
      <c r="I97" s="669"/>
      <c r="J97" s="669"/>
      <c r="K97" s="669"/>
      <c r="L97" s="669"/>
      <c r="M97" s="669"/>
      <c r="N97" s="669"/>
      <c r="O97" s="669"/>
      <c r="P97" s="669"/>
      <c r="Q97" s="719"/>
      <c r="R97" s="719"/>
      <c r="S97" s="719"/>
    </row>
    <row r="98" spans="1:19" s="26" customFormat="1" x14ac:dyDescent="0.25">
      <c r="A98" s="663"/>
      <c r="B98" s="666"/>
      <c r="C98" s="669"/>
      <c r="D98" s="673"/>
      <c r="E98" s="669"/>
      <c r="F98" s="669"/>
      <c r="G98" s="669"/>
      <c r="H98" s="669"/>
      <c r="I98" s="669"/>
      <c r="J98" s="669"/>
      <c r="K98" s="669"/>
      <c r="L98" s="669"/>
      <c r="M98" s="669"/>
      <c r="N98" s="669"/>
      <c r="O98" s="669"/>
      <c r="P98" s="669"/>
      <c r="Q98" s="719"/>
      <c r="R98" s="719"/>
      <c r="S98" s="719"/>
    </row>
    <row r="99" spans="1:19" s="26" customFormat="1" x14ac:dyDescent="0.25">
      <c r="A99" s="663"/>
      <c r="B99" s="666"/>
      <c r="C99" s="669"/>
      <c r="D99" s="673"/>
      <c r="E99" s="669"/>
      <c r="F99" s="669"/>
      <c r="G99" s="669"/>
      <c r="H99" s="669"/>
      <c r="I99" s="669"/>
      <c r="J99" s="669"/>
      <c r="K99" s="669"/>
      <c r="L99" s="669"/>
      <c r="M99" s="669"/>
      <c r="N99" s="669"/>
      <c r="O99" s="669"/>
      <c r="P99" s="669"/>
      <c r="Q99" s="719"/>
      <c r="R99" s="719"/>
      <c r="S99" s="719"/>
    </row>
    <row r="100" spans="1:19" s="26" customFormat="1" x14ac:dyDescent="0.25">
      <c r="A100" s="663"/>
      <c r="B100" s="666"/>
      <c r="C100" s="669"/>
      <c r="D100" s="673"/>
      <c r="E100" s="669"/>
      <c r="F100" s="669"/>
      <c r="G100" s="669"/>
      <c r="H100" s="669"/>
      <c r="I100" s="669"/>
      <c r="J100" s="669"/>
      <c r="K100" s="669"/>
      <c r="L100" s="669"/>
      <c r="M100" s="669"/>
      <c r="N100" s="669"/>
      <c r="O100" s="669"/>
      <c r="P100" s="669"/>
      <c r="Q100" s="719"/>
      <c r="R100" s="719"/>
      <c r="S100" s="719"/>
    </row>
    <row r="101" spans="1:19" s="26" customFormat="1" x14ac:dyDescent="0.25">
      <c r="A101" s="663"/>
      <c r="B101" s="666"/>
      <c r="C101" s="669"/>
      <c r="D101" s="673"/>
      <c r="E101" s="669"/>
      <c r="F101" s="669"/>
      <c r="G101" s="669"/>
      <c r="H101" s="669"/>
      <c r="I101" s="669"/>
      <c r="J101" s="669"/>
      <c r="K101" s="669"/>
      <c r="L101" s="669"/>
      <c r="M101" s="669"/>
      <c r="N101" s="669"/>
      <c r="O101" s="669"/>
      <c r="P101" s="669"/>
      <c r="Q101" s="719"/>
      <c r="R101" s="719"/>
      <c r="S101" s="719"/>
    </row>
    <row r="102" spans="1:19" s="26" customFormat="1" x14ac:dyDescent="0.25">
      <c r="A102" s="663"/>
      <c r="B102" s="666"/>
      <c r="C102" s="669"/>
      <c r="D102" s="673"/>
      <c r="E102" s="669"/>
      <c r="F102" s="669"/>
      <c r="G102" s="669"/>
      <c r="H102" s="669"/>
      <c r="I102" s="669"/>
      <c r="J102" s="669"/>
      <c r="K102" s="669"/>
      <c r="L102" s="669"/>
      <c r="M102" s="669"/>
      <c r="N102" s="669"/>
      <c r="O102" s="669"/>
      <c r="P102" s="669"/>
      <c r="Q102" s="719"/>
      <c r="R102" s="719"/>
      <c r="S102" s="719"/>
    </row>
    <row r="103" spans="1:19" s="26" customFormat="1" x14ac:dyDescent="0.25">
      <c r="A103" s="663"/>
      <c r="B103" s="666"/>
      <c r="C103" s="669"/>
      <c r="D103" s="673"/>
      <c r="E103" s="669"/>
      <c r="F103" s="669"/>
      <c r="G103" s="669"/>
      <c r="H103" s="669"/>
      <c r="I103" s="669"/>
      <c r="J103" s="669"/>
      <c r="K103" s="669"/>
      <c r="L103" s="669"/>
      <c r="M103" s="669"/>
      <c r="N103" s="669"/>
      <c r="O103" s="669"/>
      <c r="P103" s="669"/>
      <c r="Q103" s="719"/>
      <c r="R103" s="719"/>
      <c r="S103" s="719"/>
    </row>
    <row r="104" spans="1:19" s="26" customFormat="1" x14ac:dyDescent="0.25">
      <c r="A104" s="663"/>
      <c r="B104" s="666"/>
      <c r="C104" s="669"/>
      <c r="D104" s="673"/>
      <c r="E104" s="669"/>
      <c r="F104" s="669"/>
      <c r="G104" s="669"/>
      <c r="H104" s="669"/>
      <c r="I104" s="669"/>
      <c r="J104" s="669"/>
      <c r="K104" s="669"/>
      <c r="L104" s="669"/>
      <c r="M104" s="669"/>
      <c r="N104" s="669"/>
      <c r="O104" s="669"/>
      <c r="P104" s="669"/>
      <c r="Q104" s="719"/>
      <c r="R104" s="719"/>
      <c r="S104" s="719"/>
    </row>
    <row r="105" spans="1:19" s="26" customFormat="1" x14ac:dyDescent="0.25">
      <c r="A105" s="663"/>
      <c r="B105" s="666"/>
      <c r="C105" s="669"/>
      <c r="D105" s="673"/>
      <c r="E105" s="669"/>
      <c r="F105" s="669"/>
      <c r="G105" s="669"/>
      <c r="H105" s="669"/>
      <c r="I105" s="669"/>
      <c r="J105" s="669"/>
      <c r="K105" s="669"/>
      <c r="L105" s="669"/>
      <c r="M105" s="669"/>
      <c r="N105" s="669"/>
      <c r="O105" s="669"/>
      <c r="P105" s="669"/>
      <c r="Q105" s="719"/>
      <c r="R105" s="719"/>
      <c r="S105" s="719"/>
    </row>
    <row r="106" spans="1:19" s="26" customFormat="1" x14ac:dyDescent="0.25">
      <c r="A106" s="663"/>
      <c r="B106" s="666"/>
      <c r="C106" s="669"/>
      <c r="D106" s="673"/>
      <c r="E106" s="669"/>
      <c r="F106" s="669"/>
      <c r="G106" s="669"/>
      <c r="H106" s="669"/>
      <c r="I106" s="669"/>
      <c r="J106" s="669"/>
      <c r="K106" s="669"/>
      <c r="L106" s="669"/>
      <c r="M106" s="669"/>
      <c r="N106" s="669"/>
      <c r="O106" s="669"/>
      <c r="P106" s="669"/>
      <c r="Q106" s="719"/>
      <c r="R106" s="719"/>
      <c r="S106" s="719"/>
    </row>
    <row r="107" spans="1:19" s="26" customFormat="1" x14ac:dyDescent="0.25">
      <c r="A107" s="663"/>
      <c r="B107" s="666"/>
      <c r="C107" s="669"/>
      <c r="D107" s="673"/>
      <c r="E107" s="669"/>
      <c r="F107" s="669"/>
      <c r="G107" s="669"/>
      <c r="H107" s="669"/>
      <c r="I107" s="669"/>
      <c r="J107" s="669"/>
      <c r="K107" s="669"/>
      <c r="L107" s="669"/>
      <c r="M107" s="669"/>
      <c r="N107" s="669"/>
      <c r="O107" s="669"/>
      <c r="P107" s="669"/>
      <c r="Q107" s="719"/>
      <c r="R107" s="719"/>
      <c r="S107" s="719"/>
    </row>
    <row r="108" spans="1:19" s="26" customFormat="1" x14ac:dyDescent="0.25">
      <c r="A108" s="663"/>
      <c r="B108" s="666"/>
      <c r="C108" s="669"/>
      <c r="D108" s="673"/>
      <c r="E108" s="669"/>
      <c r="F108" s="669"/>
      <c r="G108" s="669"/>
      <c r="H108" s="669"/>
      <c r="I108" s="669"/>
      <c r="J108" s="669"/>
      <c r="K108" s="669"/>
      <c r="L108" s="669"/>
      <c r="M108" s="669"/>
      <c r="N108" s="669"/>
      <c r="O108" s="669"/>
      <c r="P108" s="669"/>
      <c r="Q108" s="719"/>
      <c r="R108" s="719"/>
      <c r="S108" s="719"/>
    </row>
  </sheetData>
  <sheetProtection sheet="1" scenarios="1"/>
  <dataValidations disablePrompts="1" count="4">
    <dataValidation allowBlank="1" showInputMessage="1" showErrorMessage="1" promptTitle="Mitigated Severity" prompt="This is the percentage of the severity of the risk that was mitigated due to the implementation of the strategy" sqref="O7"/>
    <dataValidation allowBlank="1" showInputMessage="1" showErrorMessage="1" promptTitle="Implementation Cost" prompt="This section presents the mean severity based solely on the cost of implementation of the selected mitigation strategy." sqref="E5"/>
    <dataValidation allowBlank="1" showInputMessage="1" showErrorMessage="1" promptTitle="Implementation Effort" prompt="This section presents the mean severity based solely on the cost of implementation of the selected mitigation strategy." sqref="F5:I5"/>
    <dataValidation allowBlank="1" showInputMessage="1" showErrorMessage="1" promptTitle="Mitigated Risk Effort" prompt="This section presents the mean severity of the mitigated risk using the new probability and any changes in cost, duration or disruption values.  " sqref="J5:N5"/>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51222" r:id="rId4">
          <objectPr defaultSize="0" autoPict="0" r:id="rId5">
            <anchor moveWithCells="1">
              <from>
                <xdr:col>0</xdr:col>
                <xdr:colOff>161925</xdr:colOff>
                <xdr:row>2</xdr:row>
                <xdr:rowOff>9525</xdr:rowOff>
              </from>
              <to>
                <xdr:col>1</xdr:col>
                <xdr:colOff>76200</xdr:colOff>
                <xdr:row>3</xdr:row>
                <xdr:rowOff>371475</xdr:rowOff>
              </to>
            </anchor>
          </objectPr>
        </oleObject>
      </mc:Choice>
      <mc:Fallback>
        <oleObject progId="AcroExch.Document.11" dvAspect="DVASPECT_ICON" shapeId="51222" r:id="rId4"/>
      </mc:Fallback>
    </mc:AlternateContent>
  </oleObjects>
  <mc:AlternateContent xmlns:mc="http://schemas.openxmlformats.org/markup-compatibility/2006">
    <mc:Choice Requires="x14">
      <controls>
        <mc:AlternateContent xmlns:mc="http://schemas.openxmlformats.org/markup-compatibility/2006">
          <mc:Choice Requires="x14">
            <control shapeId="51201" r:id="rId6" name="Button 1">
              <controlPr defaultSize="0" print="0" autoFill="0" autoPict="0" macro="[0]!ButtonControl8">
                <anchor>
                  <from>
                    <xdr:col>6</xdr:col>
                    <xdr:colOff>600075</xdr:colOff>
                    <xdr:row>2</xdr:row>
                    <xdr:rowOff>219075</xdr:rowOff>
                  </from>
                  <to>
                    <xdr:col>7</xdr:col>
                    <xdr:colOff>542925</xdr:colOff>
                    <xdr:row>3</xdr:row>
                    <xdr:rowOff>171450</xdr:rowOff>
                  </to>
                </anchor>
              </controlPr>
            </control>
          </mc:Choice>
        </mc:AlternateContent>
        <mc:AlternateContent xmlns:mc="http://schemas.openxmlformats.org/markup-compatibility/2006">
          <mc:Choice Requires="x14">
            <control shapeId="51202" r:id="rId7" name="Button 2">
              <controlPr defaultSize="0" print="0" autoFill="0" autoPict="0" macro="[0]!ButtonControlHome">
                <anchor>
                  <from>
                    <xdr:col>7</xdr:col>
                    <xdr:colOff>676275</xdr:colOff>
                    <xdr:row>2</xdr:row>
                    <xdr:rowOff>219075</xdr:rowOff>
                  </from>
                  <to>
                    <xdr:col>8</xdr:col>
                    <xdr:colOff>552450</xdr:colOff>
                    <xdr:row>3</xdr:row>
                    <xdr:rowOff>171450</xdr:rowOff>
                  </to>
                </anchor>
              </controlPr>
            </control>
          </mc:Choice>
        </mc:AlternateContent>
        <mc:AlternateContent xmlns:mc="http://schemas.openxmlformats.org/markup-compatibility/2006">
          <mc:Choice Requires="x14">
            <control shapeId="51203" r:id="rId8" name="Button 3">
              <controlPr defaultSize="0" print="0" autoFill="0" autoPict="0" macro="[0]!ButtonControl10">
                <anchor>
                  <from>
                    <xdr:col>8</xdr:col>
                    <xdr:colOff>685800</xdr:colOff>
                    <xdr:row>2</xdr:row>
                    <xdr:rowOff>219075</xdr:rowOff>
                  </from>
                  <to>
                    <xdr:col>9</xdr:col>
                    <xdr:colOff>714375</xdr:colOff>
                    <xdr:row>3</xdr:row>
                    <xdr:rowOff>171450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V105"/>
  <sheetViews>
    <sheetView showGridLines="0" zoomScale="85" zoomScaleNormal="85" workbookViewId="0"/>
  </sheetViews>
  <sheetFormatPr defaultColWidth="9.140625" defaultRowHeight="15" x14ac:dyDescent="0.25"/>
  <cols>
    <col min="1" max="1" width="12.28515625" style="9" customWidth="1"/>
    <col min="2" max="2" width="75.7109375" style="9" customWidth="1"/>
    <col min="3" max="3" width="11" style="9" customWidth="1"/>
    <col min="4" max="4" width="12.7109375" style="9" bestFit="1" customWidth="1"/>
    <col min="5" max="5" width="14.42578125" style="9" customWidth="1"/>
    <col min="6" max="6" width="15.7109375" style="9" customWidth="1"/>
    <col min="7" max="7" width="14" style="9" customWidth="1"/>
    <col min="8" max="8" width="13.28515625" style="9" customWidth="1"/>
    <col min="9" max="9" width="12.7109375" style="9" customWidth="1"/>
    <col min="10" max="10" width="12.28515625" style="9" customWidth="1"/>
    <col min="11" max="11" width="10.42578125" style="9" customWidth="1"/>
    <col min="12" max="16384" width="9.140625" style="9"/>
  </cols>
  <sheetData>
    <row r="1" spans="1:22" ht="35.25" x14ac:dyDescent="0.5">
      <c r="A1" s="680"/>
      <c r="B1" s="680"/>
      <c r="C1" s="680"/>
      <c r="D1" s="680" t="s">
        <v>259</v>
      </c>
      <c r="E1" s="680"/>
      <c r="F1" s="680"/>
      <c r="G1" s="680"/>
      <c r="H1" s="680"/>
      <c r="I1" s="680"/>
      <c r="J1" s="680"/>
      <c r="K1" s="680"/>
      <c r="L1" s="682"/>
      <c r="M1" s="682"/>
      <c r="N1" s="682"/>
      <c r="O1" s="682"/>
      <c r="P1" s="682"/>
      <c r="Q1" s="682"/>
      <c r="R1" s="682"/>
      <c r="S1" s="682"/>
      <c r="T1" s="682"/>
    </row>
    <row r="2" spans="1:22" ht="33.75" x14ac:dyDescent="0.5">
      <c r="A2" s="683" t="s">
        <v>256</v>
      </c>
      <c r="B2" s="684"/>
      <c r="C2" s="684"/>
      <c r="D2" s="684" t="s">
        <v>260</v>
      </c>
      <c r="E2" s="684"/>
      <c r="F2" s="684"/>
      <c r="G2" s="684"/>
      <c r="H2" s="684"/>
      <c r="I2" s="684"/>
      <c r="J2" s="684"/>
      <c r="K2" s="684"/>
      <c r="L2" s="685"/>
      <c r="M2" s="685"/>
      <c r="N2" s="685"/>
      <c r="O2" s="685"/>
      <c r="P2" s="685"/>
      <c r="Q2" s="685"/>
      <c r="R2" s="685"/>
      <c r="S2" s="685"/>
      <c r="T2" s="685"/>
    </row>
    <row r="3" spans="1:22" ht="57.95" customHeight="1" thickBot="1" x14ac:dyDescent="0.3">
      <c r="B3" s="509" t="s">
        <v>353</v>
      </c>
    </row>
    <row r="4" spans="1:22" s="11" customFormat="1" ht="75.75" thickBot="1" x14ac:dyDescent="0.3">
      <c r="A4" s="723" t="s">
        <v>71</v>
      </c>
      <c r="B4" s="723" t="s">
        <v>72</v>
      </c>
      <c r="C4" s="723" t="s">
        <v>78</v>
      </c>
      <c r="D4" s="723" t="s">
        <v>197</v>
      </c>
      <c r="E4" s="723" t="s">
        <v>84</v>
      </c>
      <c r="F4" s="723" t="s">
        <v>254</v>
      </c>
      <c r="G4" s="723" t="s">
        <v>167</v>
      </c>
      <c r="H4" s="723" t="s">
        <v>282</v>
      </c>
      <c r="I4" s="723" t="s">
        <v>304</v>
      </c>
      <c r="J4" s="723" t="s">
        <v>303</v>
      </c>
      <c r="K4" s="723" t="s">
        <v>174</v>
      </c>
    </row>
    <row r="5" spans="1:22" x14ac:dyDescent="0.25">
      <c r="A5" s="663" t="s">
        <v>476</v>
      </c>
      <c r="B5" s="666" t="s">
        <v>477</v>
      </c>
      <c r="C5" s="674" t="s">
        <v>80</v>
      </c>
      <c r="D5" s="669">
        <v>0.90825</v>
      </c>
      <c r="E5" s="669">
        <v>0</v>
      </c>
      <c r="F5" s="669">
        <v>0</v>
      </c>
      <c r="G5" s="669">
        <v>0</v>
      </c>
      <c r="H5" s="669">
        <v>0.94937440663165085</v>
      </c>
      <c r="I5" s="669">
        <v>0.15798166755192672</v>
      </c>
      <c r="J5" s="663">
        <v>1</v>
      </c>
      <c r="K5" s="722" t="s">
        <v>100</v>
      </c>
      <c r="U5" s="479">
        <f>ABS(Table245[[#This Row],[Mean Severity  (YOE $M)]])</f>
        <v>0.94937440663165085</v>
      </c>
      <c r="V5" s="479" t="str">
        <f>LEFT(Table245[[#This Row],[Risk Label]],2)</f>
        <v>RR</v>
      </c>
    </row>
    <row r="6" spans="1:22" x14ac:dyDescent="0.25">
      <c r="A6" s="663" t="s">
        <v>482</v>
      </c>
      <c r="B6" s="666" t="s">
        <v>483</v>
      </c>
      <c r="C6" s="674" t="s">
        <v>80</v>
      </c>
      <c r="D6" s="669">
        <v>0.57750000000000001</v>
      </c>
      <c r="E6" s="669">
        <v>0</v>
      </c>
      <c r="F6" s="669">
        <v>0</v>
      </c>
      <c r="G6" s="669">
        <v>0</v>
      </c>
      <c r="H6" s="669">
        <v>0.61716339357451877</v>
      </c>
      <c r="I6" s="669">
        <v>0.10269973720361507</v>
      </c>
      <c r="J6" s="663">
        <v>2</v>
      </c>
      <c r="K6" s="722" t="s">
        <v>100</v>
      </c>
      <c r="U6" s="479">
        <f>ABS(Table245[[#This Row],[Mean Severity  (YOE $M)]])</f>
        <v>0.61716339357451877</v>
      </c>
      <c r="V6" s="479" t="str">
        <f>LEFT(Table245[[#This Row],[Risk Label]],2)</f>
        <v>PR</v>
      </c>
    </row>
    <row r="7" spans="1:22" x14ac:dyDescent="0.25">
      <c r="A7" s="663" t="s">
        <v>462</v>
      </c>
      <c r="B7" s="666" t="s">
        <v>463</v>
      </c>
      <c r="C7" s="674" t="s">
        <v>80</v>
      </c>
      <c r="D7" s="669">
        <v>0.57750000000000001</v>
      </c>
      <c r="E7" s="669">
        <v>0</v>
      </c>
      <c r="F7" s="669">
        <v>0</v>
      </c>
      <c r="G7" s="669">
        <v>0</v>
      </c>
      <c r="H7" s="669">
        <v>0.6036484666444023</v>
      </c>
      <c r="I7" s="669">
        <v>0.10045077127579156</v>
      </c>
      <c r="J7" s="663">
        <v>3</v>
      </c>
      <c r="K7" s="722" t="s">
        <v>100</v>
      </c>
      <c r="U7" s="479">
        <f>ABS(Table245[[#This Row],[Mean Severity  (YOE $M)]])</f>
        <v>0.6036484666444023</v>
      </c>
      <c r="V7" s="479" t="str">
        <f>LEFT(Table245[[#This Row],[Risk Label]],2)</f>
        <v>RR</v>
      </c>
    </row>
    <row r="8" spans="1:22" x14ac:dyDescent="0.25">
      <c r="A8" s="663" t="s">
        <v>450</v>
      </c>
      <c r="B8" s="666" t="s">
        <v>451</v>
      </c>
      <c r="C8" s="674" t="s">
        <v>80</v>
      </c>
      <c r="D8" s="669">
        <v>0.13125000000000001</v>
      </c>
      <c r="E8" s="669">
        <v>1</v>
      </c>
      <c r="F8" s="669">
        <v>0</v>
      </c>
      <c r="G8" s="669">
        <v>0.9999999999998086</v>
      </c>
      <c r="H8" s="669">
        <v>0.37949026879033604</v>
      </c>
      <c r="I8" s="669">
        <v>6.3149485665972074E-2</v>
      </c>
      <c r="J8" s="663">
        <v>4</v>
      </c>
      <c r="K8" s="722" t="s">
        <v>100</v>
      </c>
      <c r="U8" s="479">
        <f>ABS(Table245[[#This Row],[Mean Severity  (YOE $M)]])</f>
        <v>0.37949026879033604</v>
      </c>
      <c r="V8" s="479" t="str">
        <f>LEFT(Table245[[#This Row],[Risk Label]],2)</f>
        <v>PD</v>
      </c>
    </row>
    <row r="9" spans="1:22" x14ac:dyDescent="0.25">
      <c r="A9" s="663" t="s">
        <v>484</v>
      </c>
      <c r="B9" s="666" t="s">
        <v>485</v>
      </c>
      <c r="C9" s="674" t="s">
        <v>80</v>
      </c>
      <c r="D9" s="669">
        <v>0.29625000000000001</v>
      </c>
      <c r="E9" s="669">
        <v>0.25</v>
      </c>
      <c r="F9" s="669">
        <v>0</v>
      </c>
      <c r="G9" s="669">
        <v>0.24999999999995215</v>
      </c>
      <c r="H9" s="669">
        <v>0.37535351374470216</v>
      </c>
      <c r="I9" s="669">
        <v>6.2461104500651017E-2</v>
      </c>
      <c r="J9" s="663">
        <v>5</v>
      </c>
      <c r="K9" s="722" t="s">
        <v>100</v>
      </c>
      <c r="U9" s="479">
        <f>ABS(Table245[[#This Row],[Mean Severity  (YOE $M)]])</f>
        <v>0.37535351374470216</v>
      </c>
      <c r="V9" s="479" t="str">
        <f>LEFT(Table245[[#This Row],[Risk Label]],2)</f>
        <v>PR</v>
      </c>
    </row>
    <row r="10" spans="1:22" x14ac:dyDescent="0.25">
      <c r="A10" s="663" t="s">
        <v>422</v>
      </c>
      <c r="B10" s="666" t="s">
        <v>423</v>
      </c>
      <c r="C10" s="674" t="s">
        <v>80</v>
      </c>
      <c r="D10" s="669">
        <v>0.28892050000000008</v>
      </c>
      <c r="E10" s="669">
        <v>0</v>
      </c>
      <c r="F10" s="669">
        <v>0</v>
      </c>
      <c r="G10" s="669">
        <v>0</v>
      </c>
      <c r="H10" s="669">
        <v>0.3087639069320291</v>
      </c>
      <c r="I10" s="669">
        <v>5.1380189476600995E-2</v>
      </c>
      <c r="J10" s="663">
        <v>6</v>
      </c>
      <c r="K10" s="722" t="s">
        <v>100</v>
      </c>
      <c r="U10" s="479">
        <f>ABS(Table245[[#This Row],[Mean Severity  (YOE $M)]])</f>
        <v>0.3087639069320291</v>
      </c>
      <c r="V10" s="479" t="str">
        <f>LEFT(Table245[[#This Row],[Risk Label]],2)</f>
        <v>SC</v>
      </c>
    </row>
    <row r="11" spans="1:22" x14ac:dyDescent="0.25">
      <c r="A11" s="663" t="s">
        <v>466</v>
      </c>
      <c r="B11" s="666" t="s">
        <v>467</v>
      </c>
      <c r="C11" s="674" t="s">
        <v>80</v>
      </c>
      <c r="D11" s="669">
        <v>0.28875000000000006</v>
      </c>
      <c r="E11" s="669">
        <v>0</v>
      </c>
      <c r="F11" s="669">
        <v>0</v>
      </c>
      <c r="G11" s="669">
        <v>0</v>
      </c>
      <c r="H11" s="669">
        <v>0.30182423332220121</v>
      </c>
      <c r="I11" s="669">
        <v>5.0225385637895789E-2</v>
      </c>
      <c r="J11" s="663">
        <v>7</v>
      </c>
      <c r="K11" s="722" t="s">
        <v>100</v>
      </c>
      <c r="U11" s="479">
        <f>ABS(Table245[[#This Row],[Mean Severity  (YOE $M)]])</f>
        <v>0.30182423332220121</v>
      </c>
      <c r="V11" s="479" t="str">
        <f>LEFT(Table245[[#This Row],[Risk Label]],2)</f>
        <v>RR</v>
      </c>
    </row>
    <row r="12" spans="1:22" x14ac:dyDescent="0.25">
      <c r="A12" s="663" t="s">
        <v>464</v>
      </c>
      <c r="B12" s="666" t="s">
        <v>465</v>
      </c>
      <c r="C12" s="674" t="s">
        <v>80</v>
      </c>
      <c r="D12" s="669">
        <v>0.1575</v>
      </c>
      <c r="E12" s="669">
        <v>0.375</v>
      </c>
      <c r="F12" s="669">
        <v>0</v>
      </c>
      <c r="G12" s="669">
        <v>0.37499999999980854</v>
      </c>
      <c r="H12" s="669">
        <v>0.25583034531761062</v>
      </c>
      <c r="I12" s="669">
        <v>4.2571723317313556E-2</v>
      </c>
      <c r="J12" s="663">
        <v>8</v>
      </c>
      <c r="K12" s="722" t="s">
        <v>100</v>
      </c>
      <c r="U12" s="479">
        <f>ABS(Table245[[#This Row],[Mean Severity  (YOE $M)]])</f>
        <v>0.25583034531761062</v>
      </c>
      <c r="V12" s="479" t="str">
        <f>LEFT(Table245[[#This Row],[Risk Label]],2)</f>
        <v>RR</v>
      </c>
    </row>
    <row r="13" spans="1:22" ht="30" x14ac:dyDescent="0.25">
      <c r="A13" s="663" t="s">
        <v>448</v>
      </c>
      <c r="B13" s="666" t="s">
        <v>449</v>
      </c>
      <c r="C13" s="674" t="s">
        <v>80</v>
      </c>
      <c r="D13" s="669">
        <v>0.13125000000000001</v>
      </c>
      <c r="E13" s="669">
        <v>0.3125</v>
      </c>
      <c r="F13" s="669">
        <v>0</v>
      </c>
      <c r="G13" s="669">
        <v>0.3125</v>
      </c>
      <c r="H13" s="669">
        <v>0.21316488261655067</v>
      </c>
      <c r="I13" s="669">
        <v>3.5471931183351825E-2</v>
      </c>
      <c r="J13" s="663">
        <v>9</v>
      </c>
      <c r="K13" s="722" t="s">
        <v>100</v>
      </c>
      <c r="U13" s="479">
        <f>ABS(Table245[[#This Row],[Mean Severity  (YOE $M)]])</f>
        <v>0.21316488261655067</v>
      </c>
      <c r="V13" s="479" t="str">
        <f>LEFT(Table245[[#This Row],[Risk Label]],2)</f>
        <v>PD</v>
      </c>
    </row>
    <row r="14" spans="1:22" x14ac:dyDescent="0.25">
      <c r="A14" s="663" t="s">
        <v>504</v>
      </c>
      <c r="B14" s="666" t="s">
        <v>505</v>
      </c>
      <c r="C14" s="674" t="s">
        <v>80</v>
      </c>
      <c r="D14" s="669">
        <v>5.2499999999999998E-2</v>
      </c>
      <c r="E14" s="669">
        <v>0.375</v>
      </c>
      <c r="F14" s="669">
        <v>0</v>
      </c>
      <c r="G14" s="669">
        <v>0.37500000000004791</v>
      </c>
      <c r="H14" s="669">
        <v>0.19761972989246068</v>
      </c>
      <c r="I14" s="669">
        <v>3.2885123352272422E-2</v>
      </c>
      <c r="J14" s="663">
        <v>10</v>
      </c>
      <c r="K14" s="722" t="s">
        <v>100</v>
      </c>
      <c r="U14" s="479">
        <f>ABS(Table245[[#This Row],[Mean Severity  (YOE $M)]])</f>
        <v>0.19761972989246068</v>
      </c>
      <c r="V14" s="479" t="str">
        <f>LEFT(Table245[[#This Row],[Risk Label]],2)</f>
        <v>CR</v>
      </c>
    </row>
    <row r="15" spans="1:22" x14ac:dyDescent="0.25">
      <c r="A15" s="663" t="s">
        <v>446</v>
      </c>
      <c r="B15" s="666" t="s">
        <v>447</v>
      </c>
      <c r="C15" s="674" t="s">
        <v>80</v>
      </c>
      <c r="D15" s="669">
        <v>0.1575</v>
      </c>
      <c r="E15" s="669">
        <v>9.375E-2</v>
      </c>
      <c r="F15" s="669">
        <v>0</v>
      </c>
      <c r="G15" s="669">
        <v>9.3749999999952136E-2</v>
      </c>
      <c r="H15" s="669">
        <v>0.18742311591572172</v>
      </c>
      <c r="I15" s="669">
        <v>3.1188344854583779E-2</v>
      </c>
      <c r="J15" s="663">
        <v>11</v>
      </c>
      <c r="K15" s="722" t="s">
        <v>100</v>
      </c>
      <c r="U15" s="479">
        <f>ABS(Table245[[#This Row],[Mean Severity  (YOE $M)]])</f>
        <v>0.18742311591572172</v>
      </c>
      <c r="V15" s="479" t="str">
        <f>LEFT(Table245[[#This Row],[Risk Label]],2)</f>
        <v>PD</v>
      </c>
    </row>
    <row r="16" spans="1:22" x14ac:dyDescent="0.25">
      <c r="A16" s="663" t="s">
        <v>452</v>
      </c>
      <c r="B16" s="666" t="s">
        <v>453</v>
      </c>
      <c r="C16" s="674" t="s">
        <v>80</v>
      </c>
      <c r="D16" s="669">
        <v>0</v>
      </c>
      <c r="E16" s="669">
        <v>0.75</v>
      </c>
      <c r="F16" s="669">
        <v>0</v>
      </c>
      <c r="G16" s="669">
        <v>0.74999999999985645</v>
      </c>
      <c r="H16" s="669">
        <v>0.18441227221618048</v>
      </c>
      <c r="I16" s="669">
        <v>3.068732217578695E-2</v>
      </c>
      <c r="J16" s="663">
        <v>12</v>
      </c>
      <c r="K16" s="722" t="s">
        <v>100</v>
      </c>
      <c r="U16" s="479">
        <f>ABS(Table245[[#This Row],[Mean Severity  (YOE $M)]])</f>
        <v>0.18441227221618048</v>
      </c>
      <c r="V16" s="479" t="str">
        <f>LEFT(Table245[[#This Row],[Risk Label]],2)</f>
        <v>PD</v>
      </c>
    </row>
    <row r="17" spans="1:22" x14ac:dyDescent="0.25">
      <c r="A17" s="663" t="s">
        <v>432</v>
      </c>
      <c r="B17" s="666" t="s">
        <v>433</v>
      </c>
      <c r="C17" s="674" t="s">
        <v>80</v>
      </c>
      <c r="D17" s="669">
        <v>0.13125000000000001</v>
      </c>
      <c r="E17" s="669">
        <v>7.8125E-2</v>
      </c>
      <c r="F17" s="669">
        <v>0</v>
      </c>
      <c r="G17" s="669">
        <v>7.8125E-2</v>
      </c>
      <c r="H17" s="669">
        <v>0.16974773539802043</v>
      </c>
      <c r="I17" s="669">
        <v>2.8247054180118913E-2</v>
      </c>
      <c r="J17" s="663">
        <v>13</v>
      </c>
      <c r="K17" s="722" t="s">
        <v>100</v>
      </c>
      <c r="U17" s="479">
        <f>ABS(Table245[[#This Row],[Mean Severity  (YOE $M)]])</f>
        <v>0.16974773539802043</v>
      </c>
      <c r="V17" s="479" t="str">
        <f>LEFT(Table245[[#This Row],[Risk Label]],2)</f>
        <v>PD</v>
      </c>
    </row>
    <row r="18" spans="1:22" x14ac:dyDescent="0.25">
      <c r="A18" s="663" t="s">
        <v>502</v>
      </c>
      <c r="B18" s="666" t="s">
        <v>503</v>
      </c>
      <c r="C18" s="674" t="s">
        <v>80</v>
      </c>
      <c r="D18" s="669">
        <v>9.6250000000000002E-2</v>
      </c>
      <c r="E18" s="669">
        <v>0.171875</v>
      </c>
      <c r="F18" s="669">
        <v>0</v>
      </c>
      <c r="G18" s="669">
        <v>0.17187499999995215</v>
      </c>
      <c r="H18" s="669">
        <v>0.1677184326403818</v>
      </c>
      <c r="I18" s="669">
        <v>2.7909365875715464E-2</v>
      </c>
      <c r="J18" s="663">
        <v>14</v>
      </c>
      <c r="K18" s="722" t="s">
        <v>100</v>
      </c>
      <c r="U18" s="479">
        <f>ABS(Table245[[#This Row],[Mean Severity  (YOE $M)]])</f>
        <v>0.1677184326403818</v>
      </c>
      <c r="V18" s="479" t="str">
        <f>LEFT(Table245[[#This Row],[Risk Label]],2)</f>
        <v>CR</v>
      </c>
    </row>
    <row r="19" spans="1:22" x14ac:dyDescent="0.25">
      <c r="A19" s="663" t="s">
        <v>500</v>
      </c>
      <c r="B19" s="666" t="s">
        <v>501</v>
      </c>
      <c r="C19" s="674" t="s">
        <v>80</v>
      </c>
      <c r="D19" s="669">
        <v>9.6250000000000002E-2</v>
      </c>
      <c r="E19" s="669">
        <v>3.4375000000000003E-2</v>
      </c>
      <c r="F19" s="669">
        <v>4.5374999999999999E-3</v>
      </c>
      <c r="G19" s="669">
        <v>3.4374999999942563E-2</v>
      </c>
      <c r="H19" s="669">
        <v>0.16120409346211392</v>
      </c>
      <c r="I19" s="669">
        <v>2.6825340269808325E-2</v>
      </c>
      <c r="J19" s="663">
        <v>15</v>
      </c>
      <c r="K19" s="722" t="s">
        <v>100</v>
      </c>
      <c r="U19" s="479">
        <f>ABS(Table245[[#This Row],[Mean Severity  (YOE $M)]])</f>
        <v>0.16120409346211392</v>
      </c>
      <c r="V19" s="479" t="str">
        <f>LEFT(Table245[[#This Row],[Risk Label]],2)</f>
        <v>CR</v>
      </c>
    </row>
    <row r="20" spans="1:22" x14ac:dyDescent="0.25">
      <c r="A20" s="663" t="s">
        <v>420</v>
      </c>
      <c r="B20" s="666" t="s">
        <v>421</v>
      </c>
      <c r="C20" s="674" t="s">
        <v>80</v>
      </c>
      <c r="D20" s="669">
        <v>0.10514220000000001</v>
      </c>
      <c r="E20" s="669">
        <v>0</v>
      </c>
      <c r="F20" s="669">
        <v>0</v>
      </c>
      <c r="G20" s="669">
        <v>0</v>
      </c>
      <c r="H20" s="669">
        <v>0.11236349257123943</v>
      </c>
      <c r="I20" s="669">
        <v>1.8697967634649239E-2</v>
      </c>
      <c r="J20" s="663">
        <v>16</v>
      </c>
      <c r="K20" s="722" t="s">
        <v>100</v>
      </c>
      <c r="U20" s="479">
        <f>ABS(Table245[[#This Row],[Mean Severity  (YOE $M)]])</f>
        <v>0.11236349257123943</v>
      </c>
      <c r="V20" s="479" t="str">
        <f>LEFT(Table245[[#This Row],[Risk Label]],2)</f>
        <v>SC</v>
      </c>
    </row>
    <row r="21" spans="1:22" x14ac:dyDescent="0.25">
      <c r="A21" s="663" t="s">
        <v>456</v>
      </c>
      <c r="B21" s="666" t="s">
        <v>457</v>
      </c>
      <c r="C21" s="674" t="s">
        <v>80</v>
      </c>
      <c r="D21" s="669">
        <v>0.105</v>
      </c>
      <c r="E21" s="669">
        <v>0</v>
      </c>
      <c r="F21" s="669">
        <v>0</v>
      </c>
      <c r="G21" s="669">
        <v>0</v>
      </c>
      <c r="H21" s="669">
        <v>0.11221152610445795</v>
      </c>
      <c r="I21" s="669">
        <v>1.8672679491566375E-2</v>
      </c>
      <c r="J21" s="663">
        <v>17</v>
      </c>
      <c r="K21" s="722" t="s">
        <v>100</v>
      </c>
      <c r="U21" s="479">
        <f>ABS(Table245[[#This Row],[Mean Severity  (YOE $M)]])</f>
        <v>0.11221152610445795</v>
      </c>
      <c r="V21" s="479" t="str">
        <f>LEFT(Table245[[#This Row],[Risk Label]],2)</f>
        <v>PD</v>
      </c>
    </row>
    <row r="22" spans="1:22" x14ac:dyDescent="0.25">
      <c r="A22" s="663" t="s">
        <v>474</v>
      </c>
      <c r="B22" s="666" t="s">
        <v>475</v>
      </c>
      <c r="C22" s="674" t="s">
        <v>80</v>
      </c>
      <c r="D22" s="669">
        <v>0.105</v>
      </c>
      <c r="E22" s="669">
        <v>0</v>
      </c>
      <c r="F22" s="669">
        <v>0</v>
      </c>
      <c r="G22" s="669">
        <v>0</v>
      </c>
      <c r="H22" s="669">
        <v>0.1097542666626186</v>
      </c>
      <c r="I22" s="669">
        <v>1.8263776595598465E-2</v>
      </c>
      <c r="J22" s="663">
        <v>18</v>
      </c>
      <c r="K22" s="722" t="s">
        <v>100</v>
      </c>
      <c r="U22" s="479">
        <f>ABS(Table245[[#This Row],[Mean Severity  (YOE $M)]])</f>
        <v>0.1097542666626186</v>
      </c>
      <c r="V22" s="479" t="str">
        <f>LEFT(Table245[[#This Row],[Risk Label]],2)</f>
        <v>RR</v>
      </c>
    </row>
    <row r="23" spans="1:22" x14ac:dyDescent="0.25">
      <c r="A23" s="663" t="s">
        <v>434</v>
      </c>
      <c r="B23" s="666" t="s">
        <v>435</v>
      </c>
      <c r="C23" s="674" t="s">
        <v>80</v>
      </c>
      <c r="D23" s="669">
        <v>7.0000000000000007E-2</v>
      </c>
      <c r="E23" s="669">
        <v>6.25E-2</v>
      </c>
      <c r="F23" s="669">
        <v>0</v>
      </c>
      <c r="G23" s="669">
        <v>6.2500000000047864E-2</v>
      </c>
      <c r="H23" s="669">
        <v>9.838363900283012E-2</v>
      </c>
      <c r="I23" s="669">
        <v>1.6371635090353092E-2</v>
      </c>
      <c r="J23" s="663">
        <v>19</v>
      </c>
      <c r="K23" s="722" t="s">
        <v>100</v>
      </c>
      <c r="U23" s="479">
        <f>ABS(Table245[[#This Row],[Mean Severity  (YOE $M)]])</f>
        <v>9.838363900283012E-2</v>
      </c>
      <c r="V23" s="479" t="str">
        <f>LEFT(Table245[[#This Row],[Risk Label]],2)</f>
        <v>PD</v>
      </c>
    </row>
    <row r="24" spans="1:22" x14ac:dyDescent="0.25">
      <c r="A24" s="663" t="s">
        <v>436</v>
      </c>
      <c r="B24" s="666" t="s">
        <v>437</v>
      </c>
      <c r="C24" s="674" t="s">
        <v>80</v>
      </c>
      <c r="D24" s="669">
        <v>7.0000000000000007E-2</v>
      </c>
      <c r="E24" s="669">
        <v>6.25E-2</v>
      </c>
      <c r="F24" s="669">
        <v>0</v>
      </c>
      <c r="G24" s="669">
        <v>6.2500000000047864E-2</v>
      </c>
      <c r="H24" s="669">
        <v>9.838363900283012E-2</v>
      </c>
      <c r="I24" s="669">
        <v>1.6371635090353092E-2</v>
      </c>
      <c r="J24" s="663">
        <v>20</v>
      </c>
      <c r="K24" s="722" t="s">
        <v>100</v>
      </c>
      <c r="U24" s="479">
        <f>ABS(Table245[[#This Row],[Mean Severity  (YOE $M)]])</f>
        <v>9.838363900283012E-2</v>
      </c>
      <c r="V24" s="479" t="str">
        <f>LEFT(Table245[[#This Row],[Risk Label]],2)</f>
        <v>PD</v>
      </c>
    </row>
    <row r="25" spans="1:22" x14ac:dyDescent="0.25">
      <c r="A25" s="663" t="s">
        <v>506</v>
      </c>
      <c r="B25" s="666" t="s">
        <v>507</v>
      </c>
      <c r="C25" s="674" t="s">
        <v>80</v>
      </c>
      <c r="D25" s="669">
        <v>4.3749999999999997E-2</v>
      </c>
      <c r="E25" s="669">
        <v>7.8125E-2</v>
      </c>
      <c r="F25" s="669">
        <v>0</v>
      </c>
      <c r="G25" s="669">
        <v>7.8125E-2</v>
      </c>
      <c r="H25" s="669">
        <v>7.622013357987123E-2</v>
      </c>
      <c r="I25" s="669">
        <v>1.2683493171783612E-2</v>
      </c>
      <c r="J25" s="663">
        <v>21</v>
      </c>
      <c r="K25" s="722" t="s">
        <v>100</v>
      </c>
      <c r="U25" s="479">
        <f>ABS(Table245[[#This Row],[Mean Severity  (YOE $M)]])</f>
        <v>7.622013357987123E-2</v>
      </c>
      <c r="V25" s="479" t="str">
        <f>LEFT(Table245[[#This Row],[Risk Label]],2)</f>
        <v>CR</v>
      </c>
    </row>
    <row r="26" spans="1:22" x14ac:dyDescent="0.25">
      <c r="A26" s="663" t="s">
        <v>460</v>
      </c>
      <c r="B26" s="666" t="s">
        <v>461</v>
      </c>
      <c r="C26" s="674" t="s">
        <v>80</v>
      </c>
      <c r="D26" s="669">
        <v>0</v>
      </c>
      <c r="E26" s="669">
        <v>0.3125</v>
      </c>
      <c r="F26" s="669">
        <v>0</v>
      </c>
      <c r="G26" s="669">
        <v>0.3125</v>
      </c>
      <c r="H26" s="669">
        <v>7.3451630977436261E-2</v>
      </c>
      <c r="I26" s="669">
        <v>1.2222797523471048E-2</v>
      </c>
      <c r="J26" s="663">
        <v>22</v>
      </c>
      <c r="K26" s="722" t="s">
        <v>100</v>
      </c>
      <c r="U26" s="479">
        <f>ABS(Table245[[#This Row],[Mean Severity  (YOE $M)]])</f>
        <v>7.3451630977436261E-2</v>
      </c>
      <c r="V26" s="479" t="str">
        <f>LEFT(Table245[[#This Row],[Risk Label]],2)</f>
        <v>EP</v>
      </c>
    </row>
    <row r="27" spans="1:22" x14ac:dyDescent="0.25">
      <c r="A27" s="663" t="s">
        <v>416</v>
      </c>
      <c r="B27" s="666" t="s">
        <v>417</v>
      </c>
      <c r="C27" s="674" t="s">
        <v>80</v>
      </c>
      <c r="D27" s="669">
        <v>4.3809250000000001E-2</v>
      </c>
      <c r="E27" s="669">
        <v>7.8093750000000545E-2</v>
      </c>
      <c r="F27" s="669">
        <v>0</v>
      </c>
      <c r="G27" s="669">
        <v>7.809374999995175E-2</v>
      </c>
      <c r="H27" s="669">
        <v>6.6003915991850459E-2</v>
      </c>
      <c r="I27" s="669">
        <v>1.0983452514109709E-2</v>
      </c>
      <c r="J27" s="663">
        <v>23</v>
      </c>
      <c r="K27" s="722" t="s">
        <v>100</v>
      </c>
      <c r="U27" s="479">
        <f>ABS(Table245[[#This Row],[Mean Severity  (YOE $M)]])</f>
        <v>6.6003915991850459E-2</v>
      </c>
      <c r="V27" s="479" t="str">
        <f>LEFT(Table245[[#This Row],[Risk Label]],2)</f>
        <v>SC</v>
      </c>
    </row>
    <row r="28" spans="1:22" x14ac:dyDescent="0.25">
      <c r="A28" s="663" t="s">
        <v>472</v>
      </c>
      <c r="B28" s="666" t="s">
        <v>473</v>
      </c>
      <c r="C28" s="674" t="s">
        <v>80</v>
      </c>
      <c r="D28" s="669">
        <v>0</v>
      </c>
      <c r="E28" s="669">
        <v>0.1875</v>
      </c>
      <c r="F28" s="669">
        <v>0</v>
      </c>
      <c r="G28" s="669">
        <v>0.18749999999990427</v>
      </c>
      <c r="H28" s="669">
        <v>4.551272400547713E-2</v>
      </c>
      <c r="I28" s="669">
        <v>7.5735937086469293E-3</v>
      </c>
      <c r="J28" s="663">
        <v>24</v>
      </c>
      <c r="K28" s="722" t="s">
        <v>100</v>
      </c>
      <c r="U28" s="479">
        <f>ABS(Table245[[#This Row],[Mean Severity  (YOE $M)]])</f>
        <v>4.551272400547713E-2</v>
      </c>
      <c r="V28" s="479" t="str">
        <f>LEFT(Table245[[#This Row],[Risk Label]],2)</f>
        <v>RR</v>
      </c>
    </row>
    <row r="29" spans="1:22" x14ac:dyDescent="0.25">
      <c r="A29" s="663" t="s">
        <v>426</v>
      </c>
      <c r="B29" s="666" t="s">
        <v>427</v>
      </c>
      <c r="C29" s="674" t="s">
        <v>80</v>
      </c>
      <c r="D29" s="669">
        <v>2.6249999999999999E-2</v>
      </c>
      <c r="E29" s="669">
        <v>6.25E-2</v>
      </c>
      <c r="F29" s="669">
        <v>0</v>
      </c>
      <c r="G29" s="669">
        <v>6.2499999999808528E-2</v>
      </c>
      <c r="H29" s="669">
        <v>4.2611327308908674E-2</v>
      </c>
      <c r="I29" s="669">
        <v>7.0907836759014622E-3</v>
      </c>
      <c r="J29" s="663">
        <v>25</v>
      </c>
      <c r="K29" s="722" t="s">
        <v>100</v>
      </c>
      <c r="U29" s="479">
        <f>ABS(Table245[[#This Row],[Mean Severity  (YOE $M)]])</f>
        <v>4.2611327308908674E-2</v>
      </c>
      <c r="V29" s="479" t="str">
        <f>LEFT(Table245[[#This Row],[Risk Label]],2)</f>
        <v>PD</v>
      </c>
    </row>
    <row r="30" spans="1:22" x14ac:dyDescent="0.25">
      <c r="A30" s="663" t="s">
        <v>454</v>
      </c>
      <c r="B30" s="666" t="s">
        <v>455</v>
      </c>
      <c r="C30" s="674" t="s">
        <v>80</v>
      </c>
      <c r="D30" s="669">
        <v>0.03</v>
      </c>
      <c r="E30" s="669">
        <v>0</v>
      </c>
      <c r="F30" s="669">
        <v>0</v>
      </c>
      <c r="G30" s="669">
        <v>0</v>
      </c>
      <c r="H30" s="669">
        <v>3.2060436029845131E-2</v>
      </c>
      <c r="I30" s="669">
        <v>5.3350512833046787E-3</v>
      </c>
      <c r="J30" s="663">
        <v>26</v>
      </c>
      <c r="K30" s="722" t="s">
        <v>100</v>
      </c>
      <c r="U30" s="479">
        <f>ABS(Table245[[#This Row],[Mean Severity  (YOE $M)]])</f>
        <v>3.2060436029845131E-2</v>
      </c>
      <c r="V30" s="479" t="str">
        <f>LEFT(Table245[[#This Row],[Risk Label]],2)</f>
        <v>PD</v>
      </c>
    </row>
    <row r="31" spans="1:22" x14ac:dyDescent="0.25">
      <c r="A31" s="663" t="s">
        <v>514</v>
      </c>
      <c r="B31" s="666" t="s">
        <v>515</v>
      </c>
      <c r="C31" s="674" t="s">
        <v>80</v>
      </c>
      <c r="D31" s="669">
        <v>0.03</v>
      </c>
      <c r="E31" s="669">
        <v>0</v>
      </c>
      <c r="F31" s="669">
        <v>0</v>
      </c>
      <c r="G31" s="669">
        <v>0</v>
      </c>
      <c r="H31" s="669">
        <v>3.2060436029845131E-2</v>
      </c>
      <c r="I31" s="669">
        <v>5.3350512833046787E-3</v>
      </c>
      <c r="J31" s="663">
        <v>27</v>
      </c>
      <c r="K31" s="722" t="s">
        <v>100</v>
      </c>
      <c r="U31" s="479">
        <f>ABS(Table245[[#This Row],[Mean Severity  (YOE $M)]])</f>
        <v>3.2060436029845131E-2</v>
      </c>
      <c r="V31" s="479" t="str">
        <f>LEFT(Table245[[#This Row],[Risk Label]],2)</f>
        <v>CR</v>
      </c>
    </row>
    <row r="32" spans="1:22" x14ac:dyDescent="0.25">
      <c r="A32" s="663" t="s">
        <v>496</v>
      </c>
      <c r="B32" s="666" t="s">
        <v>497</v>
      </c>
      <c r="C32" s="674" t="s">
        <v>80</v>
      </c>
      <c r="D32" s="669">
        <v>0</v>
      </c>
      <c r="E32" s="669">
        <v>7.8125E-2</v>
      </c>
      <c r="F32" s="669">
        <v>0</v>
      </c>
      <c r="G32" s="669">
        <v>7.8125E-2</v>
      </c>
      <c r="H32" s="669">
        <v>1.8357521922402198E-2</v>
      </c>
      <c r="I32" s="669">
        <v>3.0548031473818576E-3</v>
      </c>
      <c r="J32" s="663">
        <v>28</v>
      </c>
      <c r="K32" s="722" t="s">
        <v>100</v>
      </c>
      <c r="U32" s="479">
        <f>ABS(Table245[[#This Row],[Mean Severity  (YOE $M)]])</f>
        <v>1.8357521922402198E-2</v>
      </c>
      <c r="V32" s="479" t="str">
        <f>LEFT(Table245[[#This Row],[Risk Label]],2)</f>
        <v>PR</v>
      </c>
    </row>
    <row r="33" spans="1:22" x14ac:dyDescent="0.25">
      <c r="A33" s="663" t="s">
        <v>404</v>
      </c>
      <c r="B33" s="666" t="s">
        <v>405</v>
      </c>
      <c r="C33" s="674" t="s">
        <v>80</v>
      </c>
      <c r="D33" s="669">
        <v>1.2531250000000001E-2</v>
      </c>
      <c r="E33" s="669">
        <v>0</v>
      </c>
      <c r="F33" s="669">
        <v>0</v>
      </c>
      <c r="G33" s="669">
        <v>0</v>
      </c>
      <c r="H33" s="669">
        <v>1.339191129996656E-2</v>
      </c>
      <c r="I33" s="669">
        <v>2.2284953797970584E-3</v>
      </c>
      <c r="J33" s="663">
        <v>29</v>
      </c>
      <c r="K33" s="722" t="s">
        <v>100</v>
      </c>
      <c r="U33" s="479">
        <f>ABS(Table245[[#This Row],[Mean Severity  (YOE $M)]])</f>
        <v>1.339191129996656E-2</v>
      </c>
      <c r="V33" s="479" t="str">
        <f>LEFT(Table245[[#This Row],[Risk Label]],2)</f>
        <v>PL</v>
      </c>
    </row>
    <row r="34" spans="1:22" x14ac:dyDescent="0.25">
      <c r="A34" s="663" t="s">
        <v>510</v>
      </c>
      <c r="B34" s="666" t="s">
        <v>511</v>
      </c>
      <c r="C34" s="674" t="s">
        <v>80</v>
      </c>
      <c r="D34" s="669">
        <v>0</v>
      </c>
      <c r="E34" s="669">
        <v>1.5625E-2</v>
      </c>
      <c r="F34" s="669">
        <v>0</v>
      </c>
      <c r="G34" s="669">
        <v>1.5624999999952132E-2</v>
      </c>
      <c r="H34" s="669">
        <v>5.8906376800150258E-3</v>
      </c>
      <c r="I34" s="669">
        <v>9.8023788837406107E-4</v>
      </c>
      <c r="J34" s="663">
        <v>30</v>
      </c>
      <c r="K34" s="722" t="s">
        <v>100</v>
      </c>
      <c r="U34" s="479">
        <f>ABS(Table245[[#This Row],[Mean Severity  (YOE $M)]])</f>
        <v>5.8906376800150258E-3</v>
      </c>
      <c r="V34" s="479" t="str">
        <f>LEFT(Table245[[#This Row],[Risk Label]],2)</f>
        <v>CR</v>
      </c>
    </row>
    <row r="35" spans="1:22" x14ac:dyDescent="0.25">
      <c r="A35" s="663" t="s">
        <v>498</v>
      </c>
      <c r="B35" s="666" t="s">
        <v>499</v>
      </c>
      <c r="C35" s="674" t="s">
        <v>81</v>
      </c>
      <c r="D35" s="669">
        <v>0</v>
      </c>
      <c r="E35" s="669">
        <v>-0.5</v>
      </c>
      <c r="F35" s="669">
        <v>-2.5000000000000001E-2</v>
      </c>
      <c r="G35" s="669">
        <v>-0.50000000000014366</v>
      </c>
      <c r="H35" s="669">
        <v>-0.43833450407784502</v>
      </c>
      <c r="I35" s="669">
        <v>0.56561547297517289</v>
      </c>
      <c r="J35" s="663">
        <v>1</v>
      </c>
      <c r="K35" s="722" t="s">
        <v>100</v>
      </c>
      <c r="U35" s="479">
        <f>ABS(Table245[[#This Row],[Mean Severity  (YOE $M)]])</f>
        <v>0.43833450407784502</v>
      </c>
      <c r="V35" s="479" t="str">
        <f>LEFT(Table245[[#This Row],[Risk Label]],2)</f>
        <v>CR</v>
      </c>
    </row>
    <row r="36" spans="1:22" x14ac:dyDescent="0.25">
      <c r="A36" s="663" t="s">
        <v>440</v>
      </c>
      <c r="B36" s="666" t="s">
        <v>441</v>
      </c>
      <c r="C36" s="674" t="s">
        <v>81</v>
      </c>
      <c r="D36" s="669">
        <v>-0.315</v>
      </c>
      <c r="E36" s="669">
        <v>0</v>
      </c>
      <c r="F36" s="669">
        <v>0</v>
      </c>
      <c r="G36" s="669">
        <v>0</v>
      </c>
      <c r="H36" s="669">
        <v>-0.33663457831337384</v>
      </c>
      <c r="I36" s="669">
        <v>0.43438452702482705</v>
      </c>
      <c r="J36" s="663">
        <v>2</v>
      </c>
      <c r="K36" s="722" t="s">
        <v>100</v>
      </c>
      <c r="U36" s="479">
        <f>ABS(Table245[[#This Row],[Mean Severity  (YOE $M)]])</f>
        <v>0.33663457831337384</v>
      </c>
      <c r="V36" s="479" t="str">
        <f>LEFT(Table245[[#This Row],[Risk Label]],2)</f>
        <v>PD</v>
      </c>
    </row>
    <row r="37" spans="1:22" x14ac:dyDescent="0.25">
      <c r="A37" s="663" t="s">
        <v>406</v>
      </c>
      <c r="B37" s="666" t="s">
        <v>407</v>
      </c>
      <c r="C37" s="674" t="s">
        <v>522</v>
      </c>
      <c r="D37" s="669">
        <v>0</v>
      </c>
      <c r="E37" s="669">
        <v>0</v>
      </c>
      <c r="F37" s="669">
        <v>0</v>
      </c>
      <c r="G37" s="669">
        <v>0</v>
      </c>
      <c r="H37" s="669">
        <v>0</v>
      </c>
      <c r="I37" s="669">
        <v>0</v>
      </c>
      <c r="J37" s="663"/>
      <c r="K37" s="722" t="s">
        <v>100</v>
      </c>
      <c r="U37" s="479">
        <f>ABS(Table245[[#This Row],[Mean Severity  (YOE $M)]])</f>
        <v>0</v>
      </c>
      <c r="V37" s="479" t="str">
        <f>LEFT(Table245[[#This Row],[Risk Label]],2)</f>
        <v>PL</v>
      </c>
    </row>
    <row r="38" spans="1:22" x14ac:dyDescent="0.25">
      <c r="A38" s="663" t="s">
        <v>408</v>
      </c>
      <c r="B38" s="666" t="s">
        <v>409</v>
      </c>
      <c r="C38" s="674" t="s">
        <v>522</v>
      </c>
      <c r="D38" s="669">
        <v>0</v>
      </c>
      <c r="E38" s="669">
        <v>0</v>
      </c>
      <c r="F38" s="669">
        <v>0</v>
      </c>
      <c r="G38" s="669">
        <v>0</v>
      </c>
      <c r="H38" s="669">
        <v>0</v>
      </c>
      <c r="I38" s="669">
        <v>0</v>
      </c>
      <c r="J38" s="663"/>
      <c r="K38" s="722" t="s">
        <v>100</v>
      </c>
      <c r="U38" s="479">
        <f>ABS(Table245[[#This Row],[Mean Severity  (YOE $M)]])</f>
        <v>0</v>
      </c>
      <c r="V38" s="479" t="str">
        <f>LEFT(Table245[[#This Row],[Risk Label]],2)</f>
        <v>PL</v>
      </c>
    </row>
    <row r="39" spans="1:22" x14ac:dyDescent="0.25">
      <c r="A39" s="663" t="s">
        <v>410</v>
      </c>
      <c r="B39" s="666" t="s">
        <v>411</v>
      </c>
      <c r="C39" s="674" t="s">
        <v>522</v>
      </c>
      <c r="D39" s="669">
        <v>0</v>
      </c>
      <c r="E39" s="669">
        <v>0</v>
      </c>
      <c r="F39" s="669">
        <v>0</v>
      </c>
      <c r="G39" s="669">
        <v>0</v>
      </c>
      <c r="H39" s="669">
        <v>0</v>
      </c>
      <c r="I39" s="669">
        <v>0</v>
      </c>
      <c r="J39" s="663"/>
      <c r="K39" s="722" t="s">
        <v>100</v>
      </c>
      <c r="U39" s="479">
        <f>ABS(Table245[[#This Row],[Mean Severity  (YOE $M)]])</f>
        <v>0</v>
      </c>
      <c r="V39" s="479" t="str">
        <f>LEFT(Table245[[#This Row],[Risk Label]],2)</f>
        <v>PL</v>
      </c>
    </row>
    <row r="40" spans="1:22" x14ac:dyDescent="0.25">
      <c r="A40" s="663" t="s">
        <v>412</v>
      </c>
      <c r="B40" s="666" t="s">
        <v>413</v>
      </c>
      <c r="C40" s="674" t="s">
        <v>522</v>
      </c>
      <c r="D40" s="669">
        <v>0</v>
      </c>
      <c r="E40" s="669">
        <v>0</v>
      </c>
      <c r="F40" s="669">
        <v>0</v>
      </c>
      <c r="G40" s="669">
        <v>0</v>
      </c>
      <c r="H40" s="669">
        <v>0</v>
      </c>
      <c r="I40" s="669">
        <v>0</v>
      </c>
      <c r="J40" s="663"/>
      <c r="K40" s="722" t="s">
        <v>100</v>
      </c>
      <c r="U40" s="479">
        <f>ABS(Table245[[#This Row],[Mean Severity  (YOE $M)]])</f>
        <v>0</v>
      </c>
      <c r="V40" s="479" t="str">
        <f>LEFT(Table245[[#This Row],[Risk Label]],2)</f>
        <v>SC</v>
      </c>
    </row>
    <row r="41" spans="1:22" x14ac:dyDescent="0.25">
      <c r="A41" s="663" t="s">
        <v>414</v>
      </c>
      <c r="B41" s="666" t="s">
        <v>415</v>
      </c>
      <c r="C41" s="674" t="s">
        <v>522</v>
      </c>
      <c r="D41" s="669">
        <v>0</v>
      </c>
      <c r="E41" s="669">
        <v>0</v>
      </c>
      <c r="F41" s="669">
        <v>0</v>
      </c>
      <c r="G41" s="669">
        <v>0</v>
      </c>
      <c r="H41" s="669">
        <v>0</v>
      </c>
      <c r="I41" s="669">
        <v>0</v>
      </c>
      <c r="J41" s="663"/>
      <c r="K41" s="722" t="s">
        <v>100</v>
      </c>
      <c r="U41" s="479">
        <f>ABS(Table245[[#This Row],[Mean Severity  (YOE $M)]])</f>
        <v>0</v>
      </c>
      <c r="V41" s="479" t="str">
        <f>LEFT(Table245[[#This Row],[Risk Label]],2)</f>
        <v>SC</v>
      </c>
    </row>
    <row r="42" spans="1:22" x14ac:dyDescent="0.25">
      <c r="A42" s="663" t="s">
        <v>418</v>
      </c>
      <c r="B42" s="666" t="s">
        <v>419</v>
      </c>
      <c r="C42" s="674" t="s">
        <v>522</v>
      </c>
      <c r="D42" s="669">
        <v>0</v>
      </c>
      <c r="E42" s="669">
        <v>0</v>
      </c>
      <c r="F42" s="669">
        <v>0</v>
      </c>
      <c r="G42" s="669">
        <v>0</v>
      </c>
      <c r="H42" s="669">
        <v>0</v>
      </c>
      <c r="I42" s="669">
        <v>0</v>
      </c>
      <c r="J42" s="663"/>
      <c r="K42" s="722" t="s">
        <v>100</v>
      </c>
      <c r="U42" s="479">
        <f>ABS(Table245[[#This Row],[Mean Severity  (YOE $M)]])</f>
        <v>0</v>
      </c>
      <c r="V42" s="479" t="str">
        <f>LEFT(Table245[[#This Row],[Risk Label]],2)</f>
        <v>SC</v>
      </c>
    </row>
    <row r="43" spans="1:22" x14ac:dyDescent="0.25">
      <c r="A43" s="663" t="s">
        <v>424</v>
      </c>
      <c r="B43" s="666" t="s">
        <v>425</v>
      </c>
      <c r="C43" s="674" t="s">
        <v>522</v>
      </c>
      <c r="D43" s="669">
        <v>0</v>
      </c>
      <c r="E43" s="669">
        <v>0</v>
      </c>
      <c r="F43" s="669">
        <v>0</v>
      </c>
      <c r="G43" s="669">
        <v>0</v>
      </c>
      <c r="H43" s="669">
        <v>0</v>
      </c>
      <c r="I43" s="669">
        <v>0</v>
      </c>
      <c r="J43" s="663"/>
      <c r="K43" s="722" t="s">
        <v>100</v>
      </c>
      <c r="U43" s="479">
        <f>ABS(Table245[[#This Row],[Mean Severity  (YOE $M)]])</f>
        <v>0</v>
      </c>
      <c r="V43" s="479" t="str">
        <f>LEFT(Table245[[#This Row],[Risk Label]],2)</f>
        <v>SC</v>
      </c>
    </row>
    <row r="44" spans="1:22" x14ac:dyDescent="0.25">
      <c r="A44" s="663" t="s">
        <v>428</v>
      </c>
      <c r="B44" s="666" t="s">
        <v>429</v>
      </c>
      <c r="C44" s="674" t="s">
        <v>522</v>
      </c>
      <c r="D44" s="669">
        <v>0</v>
      </c>
      <c r="E44" s="669">
        <v>0</v>
      </c>
      <c r="F44" s="669">
        <v>0</v>
      </c>
      <c r="G44" s="669">
        <v>0</v>
      </c>
      <c r="H44" s="669">
        <v>0</v>
      </c>
      <c r="I44" s="669">
        <v>0</v>
      </c>
      <c r="J44" s="663"/>
      <c r="K44" s="722" t="s">
        <v>100</v>
      </c>
      <c r="U44" s="479">
        <f>ABS(Table245[[#This Row],[Mean Severity  (YOE $M)]])</f>
        <v>0</v>
      </c>
      <c r="V44" s="479" t="str">
        <f>LEFT(Table245[[#This Row],[Risk Label]],2)</f>
        <v>PD</v>
      </c>
    </row>
    <row r="45" spans="1:22" x14ac:dyDescent="0.25">
      <c r="A45" s="663" t="s">
        <v>430</v>
      </c>
      <c r="B45" s="666" t="s">
        <v>431</v>
      </c>
      <c r="C45" s="674" t="s">
        <v>522</v>
      </c>
      <c r="D45" s="669">
        <v>0</v>
      </c>
      <c r="E45" s="669">
        <v>0</v>
      </c>
      <c r="F45" s="669">
        <v>0</v>
      </c>
      <c r="G45" s="669">
        <v>0</v>
      </c>
      <c r="H45" s="669">
        <v>0</v>
      </c>
      <c r="I45" s="669">
        <v>0</v>
      </c>
      <c r="J45" s="663"/>
      <c r="K45" s="722" t="s">
        <v>100</v>
      </c>
      <c r="U45" s="479">
        <f>ABS(Table245[[#This Row],[Mean Severity  (YOE $M)]])</f>
        <v>0</v>
      </c>
      <c r="V45" s="479" t="str">
        <f>LEFT(Table245[[#This Row],[Risk Label]],2)</f>
        <v>PD</v>
      </c>
    </row>
    <row r="46" spans="1:22" x14ac:dyDescent="0.25">
      <c r="A46" s="663" t="s">
        <v>438</v>
      </c>
      <c r="B46" s="666" t="s">
        <v>439</v>
      </c>
      <c r="C46" s="674" t="s">
        <v>522</v>
      </c>
      <c r="D46" s="669">
        <v>0</v>
      </c>
      <c r="E46" s="669">
        <v>0</v>
      </c>
      <c r="F46" s="669">
        <v>0</v>
      </c>
      <c r="G46" s="669">
        <v>0</v>
      </c>
      <c r="H46" s="669">
        <v>0</v>
      </c>
      <c r="I46" s="669">
        <v>0</v>
      </c>
      <c r="J46" s="663"/>
      <c r="K46" s="722" t="s">
        <v>100</v>
      </c>
      <c r="U46" s="479">
        <f>ABS(Table245[[#This Row],[Mean Severity  (YOE $M)]])</f>
        <v>0</v>
      </c>
      <c r="V46" s="479" t="str">
        <f>LEFT(Table245[[#This Row],[Risk Label]],2)</f>
        <v>PD</v>
      </c>
    </row>
    <row r="47" spans="1:22" ht="30" x14ac:dyDescent="0.25">
      <c r="A47" s="663" t="s">
        <v>442</v>
      </c>
      <c r="B47" s="666" t="s">
        <v>443</v>
      </c>
      <c r="C47" s="674" t="s">
        <v>522</v>
      </c>
      <c r="D47" s="669">
        <v>0</v>
      </c>
      <c r="E47" s="669">
        <v>0</v>
      </c>
      <c r="F47" s="669">
        <v>0</v>
      </c>
      <c r="G47" s="669">
        <v>0</v>
      </c>
      <c r="H47" s="669">
        <v>0</v>
      </c>
      <c r="I47" s="669">
        <v>0</v>
      </c>
      <c r="J47" s="663"/>
      <c r="K47" s="722" t="s">
        <v>100</v>
      </c>
      <c r="U47" s="479">
        <f>ABS(Table245[[#This Row],[Mean Severity  (YOE $M)]])</f>
        <v>0</v>
      </c>
      <c r="V47" s="479" t="str">
        <f>LEFT(Table245[[#This Row],[Risk Label]],2)</f>
        <v>PD</v>
      </c>
    </row>
    <row r="48" spans="1:22" x14ac:dyDescent="0.25">
      <c r="A48" s="663" t="s">
        <v>444</v>
      </c>
      <c r="B48" s="666" t="s">
        <v>445</v>
      </c>
      <c r="C48" s="674" t="s">
        <v>522</v>
      </c>
      <c r="D48" s="669">
        <v>0</v>
      </c>
      <c r="E48" s="669">
        <v>0</v>
      </c>
      <c r="F48" s="669">
        <v>0</v>
      </c>
      <c r="G48" s="669">
        <v>0</v>
      </c>
      <c r="H48" s="669">
        <v>0</v>
      </c>
      <c r="I48" s="669">
        <v>0</v>
      </c>
      <c r="J48" s="663"/>
      <c r="K48" s="722" t="s">
        <v>100</v>
      </c>
      <c r="U48" s="479">
        <f>ABS(Table245[[#This Row],[Mean Severity  (YOE $M)]])</f>
        <v>0</v>
      </c>
      <c r="V48" s="479" t="str">
        <f>LEFT(Table245[[#This Row],[Risk Label]],2)</f>
        <v>PD</v>
      </c>
    </row>
    <row r="49" spans="1:22" x14ac:dyDescent="0.25">
      <c r="A49" s="663" t="s">
        <v>458</v>
      </c>
      <c r="B49" s="666" t="s">
        <v>459</v>
      </c>
      <c r="C49" s="674" t="s">
        <v>522</v>
      </c>
      <c r="D49" s="669">
        <v>0</v>
      </c>
      <c r="E49" s="669">
        <v>0</v>
      </c>
      <c r="F49" s="669">
        <v>0</v>
      </c>
      <c r="G49" s="669">
        <v>0</v>
      </c>
      <c r="H49" s="669">
        <v>0</v>
      </c>
      <c r="I49" s="669">
        <v>0</v>
      </c>
      <c r="J49" s="663"/>
      <c r="K49" s="722" t="s">
        <v>100</v>
      </c>
      <c r="U49" s="479">
        <f>ABS(Table245[[#This Row],[Mean Severity  (YOE $M)]])</f>
        <v>0</v>
      </c>
      <c r="V49" s="479" t="str">
        <f>LEFT(Table245[[#This Row],[Risk Label]],2)</f>
        <v>EP</v>
      </c>
    </row>
    <row r="50" spans="1:22" x14ac:dyDescent="0.25">
      <c r="A50" s="663" t="s">
        <v>468</v>
      </c>
      <c r="B50" s="666" t="s">
        <v>469</v>
      </c>
      <c r="C50" s="674" t="s">
        <v>522</v>
      </c>
      <c r="D50" s="669">
        <v>0</v>
      </c>
      <c r="E50" s="669">
        <v>0</v>
      </c>
      <c r="F50" s="669">
        <v>0</v>
      </c>
      <c r="G50" s="669">
        <v>0</v>
      </c>
      <c r="H50" s="669">
        <v>0</v>
      </c>
      <c r="I50" s="669">
        <v>0</v>
      </c>
      <c r="J50" s="663"/>
      <c r="K50" s="722" t="s">
        <v>100</v>
      </c>
      <c r="U50" s="479">
        <f>ABS(Table245[[#This Row],[Mean Severity  (YOE $M)]])</f>
        <v>0</v>
      </c>
      <c r="V50" s="479" t="str">
        <f>LEFT(Table245[[#This Row],[Risk Label]],2)</f>
        <v>RR</v>
      </c>
    </row>
    <row r="51" spans="1:22" x14ac:dyDescent="0.25">
      <c r="A51" s="663" t="s">
        <v>470</v>
      </c>
      <c r="B51" s="666" t="s">
        <v>471</v>
      </c>
      <c r="C51" s="674" t="s">
        <v>522</v>
      </c>
      <c r="D51" s="669">
        <v>0</v>
      </c>
      <c r="E51" s="669">
        <v>0</v>
      </c>
      <c r="F51" s="669">
        <v>0</v>
      </c>
      <c r="G51" s="669">
        <v>0</v>
      </c>
      <c r="H51" s="669">
        <v>0</v>
      </c>
      <c r="I51" s="669">
        <v>0</v>
      </c>
      <c r="J51" s="663"/>
      <c r="K51" s="722" t="s">
        <v>100</v>
      </c>
      <c r="U51" s="479">
        <f>ABS(Table245[[#This Row],[Mean Severity  (YOE $M)]])</f>
        <v>0</v>
      </c>
      <c r="V51" s="479" t="str">
        <f>LEFT(Table245[[#This Row],[Risk Label]],2)</f>
        <v>RR</v>
      </c>
    </row>
    <row r="52" spans="1:22" x14ac:dyDescent="0.25">
      <c r="A52" s="663" t="s">
        <v>478</v>
      </c>
      <c r="B52" s="666" t="s">
        <v>479</v>
      </c>
      <c r="C52" s="674" t="s">
        <v>522</v>
      </c>
      <c r="D52" s="669">
        <v>0</v>
      </c>
      <c r="E52" s="669">
        <v>0</v>
      </c>
      <c r="F52" s="669">
        <v>0</v>
      </c>
      <c r="G52" s="669">
        <v>0</v>
      </c>
      <c r="H52" s="669">
        <v>0</v>
      </c>
      <c r="I52" s="669">
        <v>0</v>
      </c>
      <c r="J52" s="663"/>
      <c r="K52" s="722" t="s">
        <v>100</v>
      </c>
      <c r="U52" s="479">
        <f>ABS(Table245[[#This Row],[Mean Severity  (YOE $M)]])</f>
        <v>0</v>
      </c>
      <c r="V52" s="479" t="str">
        <f>LEFT(Table245[[#This Row],[Risk Label]],2)</f>
        <v>RR</v>
      </c>
    </row>
    <row r="53" spans="1:22" ht="30" x14ac:dyDescent="0.25">
      <c r="A53" s="663" t="s">
        <v>480</v>
      </c>
      <c r="B53" s="666" t="s">
        <v>481</v>
      </c>
      <c r="C53" s="674" t="s">
        <v>522</v>
      </c>
      <c r="D53" s="669">
        <v>0</v>
      </c>
      <c r="E53" s="669">
        <v>0</v>
      </c>
      <c r="F53" s="669">
        <v>0</v>
      </c>
      <c r="G53" s="669">
        <v>0</v>
      </c>
      <c r="H53" s="669">
        <v>0</v>
      </c>
      <c r="I53" s="669">
        <v>0</v>
      </c>
      <c r="J53" s="663"/>
      <c r="K53" s="722" t="s">
        <v>100</v>
      </c>
      <c r="U53" s="479">
        <f>ABS(Table245[[#This Row],[Mean Severity  (YOE $M)]])</f>
        <v>0</v>
      </c>
      <c r="V53" s="479" t="str">
        <f>LEFT(Table245[[#This Row],[Risk Label]],2)</f>
        <v>RR</v>
      </c>
    </row>
    <row r="54" spans="1:22" x14ac:dyDescent="0.25">
      <c r="A54" s="663" t="s">
        <v>486</v>
      </c>
      <c r="B54" s="666" t="s">
        <v>487</v>
      </c>
      <c r="C54" s="674" t="s">
        <v>522</v>
      </c>
      <c r="D54" s="669">
        <v>0</v>
      </c>
      <c r="E54" s="669">
        <v>0</v>
      </c>
      <c r="F54" s="669">
        <v>0</v>
      </c>
      <c r="G54" s="669">
        <v>0</v>
      </c>
      <c r="H54" s="669">
        <v>0</v>
      </c>
      <c r="I54" s="669">
        <v>0</v>
      </c>
      <c r="J54" s="663"/>
      <c r="K54" s="722" t="s">
        <v>100</v>
      </c>
      <c r="U54" s="479">
        <f>ABS(Table245[[#This Row],[Mean Severity  (YOE $M)]])</f>
        <v>0</v>
      </c>
      <c r="V54" s="479" t="str">
        <f>LEFT(Table245[[#This Row],[Risk Label]],2)</f>
        <v>PR</v>
      </c>
    </row>
    <row r="55" spans="1:22" x14ac:dyDescent="0.25">
      <c r="A55" s="663" t="s">
        <v>488</v>
      </c>
      <c r="B55" s="666" t="s">
        <v>489</v>
      </c>
      <c r="C55" s="674" t="s">
        <v>522</v>
      </c>
      <c r="D55" s="669">
        <v>0</v>
      </c>
      <c r="E55" s="669">
        <v>0</v>
      </c>
      <c r="F55" s="669">
        <v>0</v>
      </c>
      <c r="G55" s="669">
        <v>0</v>
      </c>
      <c r="H55" s="669">
        <v>0</v>
      </c>
      <c r="I55" s="669">
        <v>0</v>
      </c>
      <c r="J55" s="663"/>
      <c r="K55" s="722" t="s">
        <v>100</v>
      </c>
      <c r="U55" s="479">
        <f>ABS(Table245[[#This Row],[Mean Severity  (YOE $M)]])</f>
        <v>0</v>
      </c>
      <c r="V55" s="479" t="str">
        <f>LEFT(Table245[[#This Row],[Risk Label]],2)</f>
        <v>PR</v>
      </c>
    </row>
    <row r="56" spans="1:22" x14ac:dyDescent="0.25">
      <c r="A56" s="663" t="s">
        <v>490</v>
      </c>
      <c r="B56" s="666" t="s">
        <v>491</v>
      </c>
      <c r="C56" s="674" t="s">
        <v>522</v>
      </c>
      <c r="D56" s="669">
        <v>0</v>
      </c>
      <c r="E56" s="669">
        <v>0</v>
      </c>
      <c r="F56" s="669">
        <v>0</v>
      </c>
      <c r="G56" s="669">
        <v>0</v>
      </c>
      <c r="H56" s="669">
        <v>0</v>
      </c>
      <c r="I56" s="669">
        <v>0</v>
      </c>
      <c r="J56" s="663"/>
      <c r="K56" s="722" t="s">
        <v>100</v>
      </c>
      <c r="U56" s="479">
        <f>ABS(Table245[[#This Row],[Mean Severity  (YOE $M)]])</f>
        <v>0</v>
      </c>
      <c r="V56" s="479" t="str">
        <f>LEFT(Table245[[#This Row],[Risk Label]],2)</f>
        <v>PR</v>
      </c>
    </row>
    <row r="57" spans="1:22" x14ac:dyDescent="0.25">
      <c r="A57" s="663" t="s">
        <v>492</v>
      </c>
      <c r="B57" s="666" t="s">
        <v>493</v>
      </c>
      <c r="C57" s="674" t="s">
        <v>522</v>
      </c>
      <c r="D57" s="669">
        <v>0</v>
      </c>
      <c r="E57" s="669">
        <v>0</v>
      </c>
      <c r="F57" s="669">
        <v>0</v>
      </c>
      <c r="G57" s="669">
        <v>0</v>
      </c>
      <c r="H57" s="669">
        <v>0</v>
      </c>
      <c r="I57" s="669">
        <v>0</v>
      </c>
      <c r="J57" s="663"/>
      <c r="K57" s="722" t="s">
        <v>100</v>
      </c>
      <c r="U57" s="479">
        <f>ABS(Table245[[#This Row],[Mean Severity  (YOE $M)]])</f>
        <v>0</v>
      </c>
      <c r="V57" s="479" t="str">
        <f>LEFT(Table245[[#This Row],[Risk Label]],2)</f>
        <v>PR</v>
      </c>
    </row>
    <row r="58" spans="1:22" x14ac:dyDescent="0.25">
      <c r="A58" s="663" t="s">
        <v>494</v>
      </c>
      <c r="B58" s="666" t="s">
        <v>495</v>
      </c>
      <c r="C58" s="674" t="s">
        <v>522</v>
      </c>
      <c r="D58" s="669">
        <v>0</v>
      </c>
      <c r="E58" s="669">
        <v>0.75</v>
      </c>
      <c r="F58" s="669">
        <v>0</v>
      </c>
      <c r="G58" s="669">
        <v>0</v>
      </c>
      <c r="H58" s="669">
        <v>0</v>
      </c>
      <c r="I58" s="669">
        <v>0</v>
      </c>
      <c r="J58" s="663"/>
      <c r="K58" s="722" t="s">
        <v>100</v>
      </c>
      <c r="U58" s="479">
        <f>ABS(Table245[[#This Row],[Mean Severity  (YOE $M)]])</f>
        <v>0</v>
      </c>
      <c r="V58" s="479" t="str">
        <f>LEFT(Table245[[#This Row],[Risk Label]],2)</f>
        <v>PR</v>
      </c>
    </row>
    <row r="59" spans="1:22" x14ac:dyDescent="0.25">
      <c r="A59" s="663" t="s">
        <v>508</v>
      </c>
      <c r="B59" s="666" t="s">
        <v>509</v>
      </c>
      <c r="C59" s="674" t="s">
        <v>522</v>
      </c>
      <c r="D59" s="669">
        <v>0</v>
      </c>
      <c r="E59" s="669">
        <v>0</v>
      </c>
      <c r="F59" s="669">
        <v>0</v>
      </c>
      <c r="G59" s="669">
        <v>0</v>
      </c>
      <c r="H59" s="669">
        <v>0</v>
      </c>
      <c r="I59" s="669">
        <v>0</v>
      </c>
      <c r="J59" s="663"/>
      <c r="K59" s="722" t="s">
        <v>100</v>
      </c>
      <c r="U59" s="479">
        <f>ABS(Table245[[#This Row],[Mean Severity  (YOE $M)]])</f>
        <v>0</v>
      </c>
      <c r="V59" s="479" t="str">
        <f>LEFT(Table245[[#This Row],[Risk Label]],2)</f>
        <v>CR</v>
      </c>
    </row>
    <row r="60" spans="1:22" x14ac:dyDescent="0.25">
      <c r="A60" s="663" t="s">
        <v>512</v>
      </c>
      <c r="B60" s="666" t="s">
        <v>513</v>
      </c>
      <c r="C60" s="674" t="s">
        <v>522</v>
      </c>
      <c r="D60" s="669">
        <v>0</v>
      </c>
      <c r="E60" s="669">
        <v>0</v>
      </c>
      <c r="F60" s="669">
        <v>0</v>
      </c>
      <c r="G60" s="669">
        <v>0</v>
      </c>
      <c r="H60" s="669">
        <v>0</v>
      </c>
      <c r="I60" s="669">
        <v>0</v>
      </c>
      <c r="J60" s="663"/>
      <c r="K60" s="722" t="s">
        <v>100</v>
      </c>
      <c r="U60" s="479">
        <f>ABS(Table245[[#This Row],[Mean Severity  (YOE $M)]])</f>
        <v>0</v>
      </c>
      <c r="V60" s="479" t="str">
        <f>LEFT(Table245[[#This Row],[Risk Label]],2)</f>
        <v>CR</v>
      </c>
    </row>
    <row r="61" spans="1:22" x14ac:dyDescent="0.25">
      <c r="A61" s="663" t="s">
        <v>516</v>
      </c>
      <c r="B61" s="666" t="s">
        <v>517</v>
      </c>
      <c r="C61" s="674" t="s">
        <v>522</v>
      </c>
      <c r="D61" s="669">
        <v>0</v>
      </c>
      <c r="E61" s="669">
        <v>0</v>
      </c>
      <c r="F61" s="669">
        <v>0</v>
      </c>
      <c r="G61" s="669">
        <v>0</v>
      </c>
      <c r="H61" s="669">
        <v>0</v>
      </c>
      <c r="I61" s="669">
        <v>0</v>
      </c>
      <c r="J61" s="663"/>
      <c r="K61" s="722" t="s">
        <v>100</v>
      </c>
      <c r="U61" s="479">
        <f>ABS(Table245[[#This Row],[Mean Severity  (YOE $M)]])</f>
        <v>0</v>
      </c>
      <c r="V61" s="479" t="str">
        <f>LEFT(Table245[[#This Row],[Risk Label]],2)</f>
        <v>CR</v>
      </c>
    </row>
    <row r="62" spans="1:22" x14ac:dyDescent="0.25">
      <c r="A62" s="663" t="s">
        <v>518</v>
      </c>
      <c r="B62" s="666" t="s">
        <v>519</v>
      </c>
      <c r="C62" s="674" t="s">
        <v>522</v>
      </c>
      <c r="D62" s="669">
        <v>0</v>
      </c>
      <c r="E62" s="669">
        <v>0</v>
      </c>
      <c r="F62" s="669">
        <v>0</v>
      </c>
      <c r="G62" s="669">
        <v>0</v>
      </c>
      <c r="H62" s="669">
        <v>0</v>
      </c>
      <c r="I62" s="669">
        <v>0</v>
      </c>
      <c r="J62" s="663"/>
      <c r="K62" s="722" t="s">
        <v>100</v>
      </c>
      <c r="U62" s="479">
        <f>ABS(Table245[[#This Row],[Mean Severity  (YOE $M)]])</f>
        <v>0</v>
      </c>
      <c r="V62" s="479" t="str">
        <f>LEFT(Table245[[#This Row],[Risk Label]],2)</f>
        <v>CR</v>
      </c>
    </row>
    <row r="63" spans="1:22" x14ac:dyDescent="0.25">
      <c r="A63" s="663" t="s">
        <v>520</v>
      </c>
      <c r="B63" s="666" t="s">
        <v>521</v>
      </c>
      <c r="C63" s="674" t="s">
        <v>522</v>
      </c>
      <c r="D63" s="675">
        <v>0</v>
      </c>
      <c r="E63" s="675">
        <v>0</v>
      </c>
      <c r="F63" s="669">
        <v>0</v>
      </c>
      <c r="G63" s="675">
        <v>0</v>
      </c>
      <c r="H63" s="675">
        <v>0</v>
      </c>
      <c r="I63" s="669">
        <v>0</v>
      </c>
      <c r="J63" s="663"/>
      <c r="K63" s="722" t="s">
        <v>100</v>
      </c>
      <c r="U63" s="479">
        <f>ABS(Table245[[#This Row],[Mean Severity  (YOE $M)]])</f>
        <v>0</v>
      </c>
      <c r="V63" s="479" t="str">
        <f>LEFT(Table245[[#This Row],[Risk Label]],2)</f>
        <v>CR</v>
      </c>
    </row>
    <row r="64" spans="1:22" x14ac:dyDescent="0.25">
      <c r="A64" s="663"/>
      <c r="B64" s="666"/>
      <c r="C64" s="674"/>
      <c r="D64" s="675"/>
      <c r="E64" s="675"/>
      <c r="F64" s="669"/>
      <c r="G64" s="675"/>
      <c r="H64" s="675"/>
      <c r="I64" s="669"/>
      <c r="J64" s="663"/>
      <c r="K64" s="722"/>
      <c r="U64" s="479">
        <f>ABS(Table245[[#This Row],[Mean Severity  (YOE $M)]])</f>
        <v>0</v>
      </c>
      <c r="V64" s="479" t="str">
        <f>LEFT(Table245[[#This Row],[Risk Label]],2)</f>
        <v/>
      </c>
    </row>
    <row r="65" spans="1:22" x14ac:dyDescent="0.25">
      <c r="A65" s="663"/>
      <c r="B65" s="666"/>
      <c r="C65" s="674"/>
      <c r="D65" s="675"/>
      <c r="E65" s="675"/>
      <c r="F65" s="669"/>
      <c r="G65" s="675"/>
      <c r="H65" s="675"/>
      <c r="I65" s="669"/>
      <c r="J65" s="663"/>
      <c r="K65" s="722"/>
      <c r="U65" s="479">
        <f>ABS(Table245[[#This Row],[Mean Severity  (YOE $M)]])</f>
        <v>0</v>
      </c>
      <c r="V65" s="479" t="str">
        <f>LEFT(Table245[[#This Row],[Risk Label]],2)</f>
        <v/>
      </c>
    </row>
    <row r="66" spans="1:22" x14ac:dyDescent="0.25">
      <c r="A66" s="663"/>
      <c r="B66" s="666"/>
      <c r="C66" s="674"/>
      <c r="D66" s="675"/>
      <c r="E66" s="675"/>
      <c r="F66" s="669"/>
      <c r="G66" s="675"/>
      <c r="H66" s="675"/>
      <c r="I66" s="669"/>
      <c r="J66" s="663"/>
      <c r="K66" s="722"/>
      <c r="U66" s="479">
        <f>ABS(Table245[[#This Row],[Mean Severity  (YOE $M)]])</f>
        <v>0</v>
      </c>
      <c r="V66" s="479" t="str">
        <f>LEFT(Table245[[#This Row],[Risk Label]],2)</f>
        <v/>
      </c>
    </row>
    <row r="67" spans="1:22" x14ac:dyDescent="0.25">
      <c r="A67" s="663"/>
      <c r="B67" s="666"/>
      <c r="C67" s="674"/>
      <c r="D67" s="675"/>
      <c r="E67" s="675"/>
      <c r="F67" s="669"/>
      <c r="G67" s="675"/>
      <c r="H67" s="675"/>
      <c r="I67" s="676"/>
      <c r="J67" s="663"/>
      <c r="K67" s="722"/>
      <c r="U67" s="479">
        <f>ABS(Table245[[#This Row],[Mean Severity  (YOE $M)]])</f>
        <v>0</v>
      </c>
      <c r="V67" s="479" t="str">
        <f>LEFT(Table245[[#This Row],[Risk Label]],2)</f>
        <v/>
      </c>
    </row>
    <row r="68" spans="1:22" x14ac:dyDescent="0.25">
      <c r="A68" s="663"/>
      <c r="B68" s="666"/>
      <c r="C68" s="674"/>
      <c r="D68" s="675"/>
      <c r="E68" s="675"/>
      <c r="F68" s="669"/>
      <c r="G68" s="675"/>
      <c r="H68" s="675"/>
      <c r="I68" s="676"/>
      <c r="J68" s="663"/>
      <c r="K68" s="722"/>
      <c r="U68" s="479">
        <f>ABS(Table245[[#This Row],[Mean Severity  (YOE $M)]])</f>
        <v>0</v>
      </c>
      <c r="V68" s="479" t="str">
        <f>LEFT(Table245[[#This Row],[Risk Label]],2)</f>
        <v/>
      </c>
    </row>
    <row r="69" spans="1:22" x14ac:dyDescent="0.25">
      <c r="A69" s="663"/>
      <c r="B69" s="666"/>
      <c r="C69" s="674"/>
      <c r="D69" s="675"/>
      <c r="E69" s="675"/>
      <c r="F69" s="669"/>
      <c r="G69" s="675"/>
      <c r="H69" s="675"/>
      <c r="I69" s="676"/>
      <c r="J69" s="663"/>
      <c r="K69" s="722"/>
      <c r="U69" s="479">
        <f>ABS(Table245[[#This Row],[Mean Severity  (YOE $M)]])</f>
        <v>0</v>
      </c>
      <c r="V69" s="479" t="str">
        <f>LEFT(Table245[[#This Row],[Risk Label]],2)</f>
        <v/>
      </c>
    </row>
    <row r="70" spans="1:22" x14ac:dyDescent="0.25">
      <c r="A70" s="663"/>
      <c r="B70" s="666"/>
      <c r="C70" s="674"/>
      <c r="D70" s="675"/>
      <c r="E70" s="675"/>
      <c r="F70" s="669"/>
      <c r="G70" s="675"/>
      <c r="H70" s="675"/>
      <c r="I70" s="676"/>
      <c r="J70" s="663"/>
      <c r="K70" s="722"/>
      <c r="U70" s="479">
        <f>ABS(Table245[[#This Row],[Mean Severity  (YOE $M)]])</f>
        <v>0</v>
      </c>
      <c r="V70" s="479" t="str">
        <f>LEFT(Table245[[#This Row],[Risk Label]],2)</f>
        <v/>
      </c>
    </row>
    <row r="71" spans="1:22" x14ac:dyDescent="0.25">
      <c r="A71" s="663"/>
      <c r="B71" s="666"/>
      <c r="C71" s="674"/>
      <c r="D71" s="675"/>
      <c r="E71" s="675"/>
      <c r="F71" s="669"/>
      <c r="G71" s="675"/>
      <c r="H71" s="675"/>
      <c r="I71" s="676"/>
      <c r="J71" s="663"/>
      <c r="K71" s="722"/>
      <c r="U71" s="479">
        <f>ABS(Table245[[#This Row],[Mean Severity  (YOE $M)]])</f>
        <v>0</v>
      </c>
      <c r="V71" s="479" t="str">
        <f>LEFT(Table245[[#This Row],[Risk Label]],2)</f>
        <v/>
      </c>
    </row>
    <row r="72" spans="1:22" x14ac:dyDescent="0.25">
      <c r="A72" s="663"/>
      <c r="B72" s="666"/>
      <c r="C72" s="674"/>
      <c r="D72" s="675"/>
      <c r="E72" s="675"/>
      <c r="F72" s="669"/>
      <c r="G72" s="675"/>
      <c r="H72" s="675"/>
      <c r="I72" s="676"/>
      <c r="J72" s="663"/>
      <c r="K72" s="722"/>
      <c r="U72" s="479">
        <f>ABS(Table245[[#This Row],[Mean Severity  (YOE $M)]])</f>
        <v>0</v>
      </c>
      <c r="V72" s="479" t="str">
        <f>LEFT(Table245[[#This Row],[Risk Label]],2)</f>
        <v/>
      </c>
    </row>
    <row r="73" spans="1:22" x14ac:dyDescent="0.25">
      <c r="A73" s="663"/>
      <c r="B73" s="666"/>
      <c r="C73" s="674"/>
      <c r="D73" s="675"/>
      <c r="E73" s="675"/>
      <c r="F73" s="669"/>
      <c r="G73" s="675"/>
      <c r="H73" s="675"/>
      <c r="I73" s="676"/>
      <c r="J73" s="663"/>
      <c r="K73" s="722"/>
      <c r="U73" s="479">
        <f>ABS(Table245[[#This Row],[Mean Severity  (YOE $M)]])</f>
        <v>0</v>
      </c>
      <c r="V73" s="479" t="str">
        <f>LEFT(Table245[[#This Row],[Risk Label]],2)</f>
        <v/>
      </c>
    </row>
    <row r="74" spans="1:22" x14ac:dyDescent="0.25">
      <c r="A74" s="663"/>
      <c r="B74" s="666"/>
      <c r="C74" s="674"/>
      <c r="D74" s="675"/>
      <c r="E74" s="675"/>
      <c r="F74" s="669"/>
      <c r="G74" s="675"/>
      <c r="H74" s="675"/>
      <c r="I74" s="676"/>
      <c r="J74" s="663"/>
      <c r="K74" s="722"/>
      <c r="U74" s="479">
        <f>ABS(Table245[[#This Row],[Mean Severity  (YOE $M)]])</f>
        <v>0</v>
      </c>
      <c r="V74" s="479" t="str">
        <f>LEFT(Table245[[#This Row],[Risk Label]],2)</f>
        <v/>
      </c>
    </row>
    <row r="75" spans="1:22" x14ac:dyDescent="0.25">
      <c r="A75" s="663"/>
      <c r="B75" s="666"/>
      <c r="C75" s="674"/>
      <c r="D75" s="675"/>
      <c r="E75" s="675"/>
      <c r="F75" s="669"/>
      <c r="G75" s="675"/>
      <c r="H75" s="675"/>
      <c r="I75" s="676"/>
      <c r="J75" s="663"/>
      <c r="K75" s="722"/>
      <c r="U75" s="479">
        <f>ABS(Table245[[#This Row],[Mean Severity  (YOE $M)]])</f>
        <v>0</v>
      </c>
      <c r="V75" s="479" t="str">
        <f>LEFT(Table245[[#This Row],[Risk Label]],2)</f>
        <v/>
      </c>
    </row>
    <row r="76" spans="1:22" x14ac:dyDescent="0.25">
      <c r="A76" s="663"/>
      <c r="B76" s="666"/>
      <c r="C76" s="674"/>
      <c r="D76" s="675"/>
      <c r="E76" s="675"/>
      <c r="F76" s="669"/>
      <c r="G76" s="675"/>
      <c r="H76" s="675"/>
      <c r="I76" s="676"/>
      <c r="J76" s="663"/>
      <c r="K76" s="722"/>
      <c r="U76" s="479">
        <f>ABS(Table245[[#This Row],[Mean Severity  (YOE $M)]])</f>
        <v>0</v>
      </c>
      <c r="V76" s="479" t="str">
        <f>LEFT(Table245[[#This Row],[Risk Label]],2)</f>
        <v/>
      </c>
    </row>
    <row r="77" spans="1:22" x14ac:dyDescent="0.25">
      <c r="A77" s="663"/>
      <c r="B77" s="666"/>
      <c r="C77" s="674"/>
      <c r="D77" s="675"/>
      <c r="E77" s="675"/>
      <c r="F77" s="669"/>
      <c r="G77" s="675"/>
      <c r="H77" s="675"/>
      <c r="I77" s="676"/>
      <c r="J77" s="663"/>
      <c r="K77" s="722"/>
      <c r="U77" s="479">
        <f>ABS(Table245[[#This Row],[Mean Severity  (YOE $M)]])</f>
        <v>0</v>
      </c>
      <c r="V77" s="479" t="str">
        <f>LEFT(Table245[[#This Row],[Risk Label]],2)</f>
        <v/>
      </c>
    </row>
    <row r="78" spans="1:22" x14ac:dyDescent="0.25">
      <c r="A78" s="663"/>
      <c r="B78" s="666"/>
      <c r="C78" s="674"/>
      <c r="D78" s="675"/>
      <c r="E78" s="675"/>
      <c r="F78" s="669"/>
      <c r="G78" s="675"/>
      <c r="H78" s="675"/>
      <c r="I78" s="676"/>
      <c r="J78" s="663"/>
      <c r="K78" s="722"/>
      <c r="U78" s="479">
        <f>ABS(Table245[[#This Row],[Mean Severity  (YOE $M)]])</f>
        <v>0</v>
      </c>
      <c r="V78" s="479" t="str">
        <f>LEFT(Table245[[#This Row],[Risk Label]],2)</f>
        <v/>
      </c>
    </row>
    <row r="79" spans="1:22" x14ac:dyDescent="0.25">
      <c r="A79" s="663"/>
      <c r="B79" s="666"/>
      <c r="C79" s="674"/>
      <c r="D79" s="675"/>
      <c r="E79" s="675"/>
      <c r="F79" s="669"/>
      <c r="G79" s="675"/>
      <c r="H79" s="675"/>
      <c r="I79" s="676"/>
      <c r="J79" s="663"/>
      <c r="K79" s="722"/>
      <c r="U79" s="479">
        <f>ABS(Table245[[#This Row],[Mean Severity  (YOE $M)]])</f>
        <v>0</v>
      </c>
      <c r="V79" s="479" t="str">
        <f>LEFT(Table245[[#This Row],[Risk Label]],2)</f>
        <v/>
      </c>
    </row>
    <row r="80" spans="1:22" x14ac:dyDescent="0.25">
      <c r="A80" s="663"/>
      <c r="B80" s="666"/>
      <c r="C80" s="674"/>
      <c r="D80" s="675"/>
      <c r="E80" s="675"/>
      <c r="F80" s="669"/>
      <c r="G80" s="675"/>
      <c r="H80" s="675"/>
      <c r="I80" s="676"/>
      <c r="J80" s="663"/>
      <c r="K80" s="722"/>
      <c r="U80" s="479">
        <f>ABS(Table245[[#This Row],[Mean Severity  (YOE $M)]])</f>
        <v>0</v>
      </c>
      <c r="V80" s="479" t="str">
        <f>LEFT(Table245[[#This Row],[Risk Label]],2)</f>
        <v/>
      </c>
    </row>
    <row r="81" spans="1:22" x14ac:dyDescent="0.25">
      <c r="A81" s="663"/>
      <c r="B81" s="666"/>
      <c r="C81" s="674"/>
      <c r="D81" s="675"/>
      <c r="E81" s="675"/>
      <c r="F81" s="669"/>
      <c r="G81" s="675"/>
      <c r="H81" s="675"/>
      <c r="I81" s="676"/>
      <c r="J81" s="663"/>
      <c r="K81" s="722"/>
      <c r="U81" s="479">
        <f>ABS(Table245[[#This Row],[Mean Severity  (YOE $M)]])</f>
        <v>0</v>
      </c>
      <c r="V81" s="479" t="str">
        <f>LEFT(Table245[[#This Row],[Risk Label]],2)</f>
        <v/>
      </c>
    </row>
    <row r="82" spans="1:22" x14ac:dyDescent="0.25">
      <c r="A82" s="663"/>
      <c r="B82" s="666"/>
      <c r="C82" s="674"/>
      <c r="D82" s="675"/>
      <c r="E82" s="675"/>
      <c r="F82" s="669"/>
      <c r="G82" s="675"/>
      <c r="H82" s="675"/>
      <c r="I82" s="676"/>
      <c r="J82" s="663"/>
      <c r="K82" s="722"/>
      <c r="U82" s="479">
        <f>ABS(Table245[[#This Row],[Mean Severity  (YOE $M)]])</f>
        <v>0</v>
      </c>
      <c r="V82" s="479" t="str">
        <f>LEFT(Table245[[#This Row],[Risk Label]],2)</f>
        <v/>
      </c>
    </row>
    <row r="83" spans="1:22" x14ac:dyDescent="0.25">
      <c r="A83" s="663"/>
      <c r="B83" s="666"/>
      <c r="C83" s="674"/>
      <c r="D83" s="675"/>
      <c r="E83" s="675"/>
      <c r="F83" s="669"/>
      <c r="G83" s="675"/>
      <c r="H83" s="675"/>
      <c r="I83" s="676"/>
      <c r="J83" s="663"/>
      <c r="K83" s="722"/>
      <c r="U83" s="479">
        <f>ABS(Table245[[#This Row],[Mean Severity  (YOE $M)]])</f>
        <v>0</v>
      </c>
      <c r="V83" s="479" t="str">
        <f>LEFT(Table245[[#This Row],[Risk Label]],2)</f>
        <v/>
      </c>
    </row>
    <row r="84" spans="1:22" x14ac:dyDescent="0.25">
      <c r="A84" s="663"/>
      <c r="B84" s="666"/>
      <c r="C84" s="674"/>
      <c r="D84" s="675"/>
      <c r="E84" s="675"/>
      <c r="F84" s="669"/>
      <c r="G84" s="675"/>
      <c r="H84" s="675"/>
      <c r="I84" s="676"/>
      <c r="J84" s="663"/>
      <c r="K84" s="722"/>
      <c r="U84" s="479">
        <f>ABS(Table245[[#This Row],[Mean Severity  (YOE $M)]])</f>
        <v>0</v>
      </c>
      <c r="V84" s="479" t="str">
        <f>LEFT(Table245[[#This Row],[Risk Label]],2)</f>
        <v/>
      </c>
    </row>
    <row r="85" spans="1:22" x14ac:dyDescent="0.25">
      <c r="A85" s="663"/>
      <c r="B85" s="666"/>
      <c r="C85" s="674"/>
      <c r="D85" s="675"/>
      <c r="E85" s="675"/>
      <c r="F85" s="669"/>
      <c r="G85" s="675"/>
      <c r="H85" s="675"/>
      <c r="I85" s="676"/>
      <c r="J85" s="663"/>
      <c r="K85" s="722"/>
      <c r="U85" s="479">
        <f>ABS(Table245[[#This Row],[Mean Severity  (YOE $M)]])</f>
        <v>0</v>
      </c>
      <c r="V85" s="479" t="str">
        <f>LEFT(Table245[[#This Row],[Risk Label]],2)</f>
        <v/>
      </c>
    </row>
    <row r="86" spans="1:22" x14ac:dyDescent="0.25">
      <c r="A86" s="663"/>
      <c r="B86" s="666"/>
      <c r="C86" s="674"/>
      <c r="D86" s="675"/>
      <c r="E86" s="675"/>
      <c r="F86" s="669"/>
      <c r="G86" s="675"/>
      <c r="H86" s="675"/>
      <c r="I86" s="676"/>
      <c r="J86" s="663"/>
      <c r="K86" s="722"/>
      <c r="U86" s="479">
        <f>ABS(Table245[[#This Row],[Mean Severity  (YOE $M)]])</f>
        <v>0</v>
      </c>
      <c r="V86" s="479" t="str">
        <f>LEFT(Table245[[#This Row],[Risk Label]],2)</f>
        <v/>
      </c>
    </row>
    <row r="87" spans="1:22" x14ac:dyDescent="0.25">
      <c r="A87" s="663"/>
      <c r="B87" s="666"/>
      <c r="C87" s="674"/>
      <c r="D87" s="675"/>
      <c r="E87" s="675"/>
      <c r="F87" s="669"/>
      <c r="G87" s="675"/>
      <c r="H87" s="675"/>
      <c r="I87" s="676"/>
      <c r="J87" s="663"/>
      <c r="K87" s="722"/>
      <c r="U87" s="479">
        <f>ABS(Table245[[#This Row],[Mean Severity  (YOE $M)]])</f>
        <v>0</v>
      </c>
      <c r="V87" s="479" t="str">
        <f>LEFT(Table245[[#This Row],[Risk Label]],2)</f>
        <v/>
      </c>
    </row>
    <row r="88" spans="1:22" x14ac:dyDescent="0.25">
      <c r="A88" s="663"/>
      <c r="B88" s="666"/>
      <c r="C88" s="674"/>
      <c r="D88" s="675"/>
      <c r="E88" s="675"/>
      <c r="F88" s="669"/>
      <c r="G88" s="675"/>
      <c r="H88" s="675"/>
      <c r="I88" s="676"/>
      <c r="J88" s="663"/>
      <c r="K88" s="722"/>
      <c r="U88" s="479">
        <f>ABS(Table245[[#This Row],[Mean Severity  (YOE $M)]])</f>
        <v>0</v>
      </c>
      <c r="V88" s="479" t="str">
        <f>LEFT(Table245[[#This Row],[Risk Label]],2)</f>
        <v/>
      </c>
    </row>
    <row r="89" spans="1:22" x14ac:dyDescent="0.25">
      <c r="A89" s="663"/>
      <c r="B89" s="666"/>
      <c r="C89" s="674"/>
      <c r="D89" s="675"/>
      <c r="E89" s="675"/>
      <c r="F89" s="669"/>
      <c r="G89" s="675"/>
      <c r="H89" s="675"/>
      <c r="I89" s="676"/>
      <c r="J89" s="663"/>
      <c r="K89" s="722"/>
      <c r="U89" s="479">
        <f>ABS(Table245[[#This Row],[Mean Severity  (YOE $M)]])</f>
        <v>0</v>
      </c>
      <c r="V89" s="479" t="str">
        <f>LEFT(Table245[[#This Row],[Risk Label]],2)</f>
        <v/>
      </c>
    </row>
    <row r="90" spans="1:22" x14ac:dyDescent="0.25">
      <c r="A90" s="663"/>
      <c r="B90" s="666"/>
      <c r="C90" s="674"/>
      <c r="D90" s="675"/>
      <c r="E90" s="675"/>
      <c r="F90" s="669"/>
      <c r="G90" s="675"/>
      <c r="H90" s="675"/>
      <c r="I90" s="676"/>
      <c r="J90" s="663"/>
      <c r="K90" s="722"/>
      <c r="U90" s="479">
        <f>ABS(Table245[[#This Row],[Mean Severity  (YOE $M)]])</f>
        <v>0</v>
      </c>
      <c r="V90" s="479" t="str">
        <f>LEFT(Table245[[#This Row],[Risk Label]],2)</f>
        <v/>
      </c>
    </row>
    <row r="91" spans="1:22" x14ac:dyDescent="0.25">
      <c r="A91" s="663"/>
      <c r="B91" s="666"/>
      <c r="C91" s="674"/>
      <c r="D91" s="675"/>
      <c r="E91" s="675"/>
      <c r="F91" s="669"/>
      <c r="G91" s="675"/>
      <c r="H91" s="675"/>
      <c r="I91" s="676"/>
      <c r="J91" s="663"/>
      <c r="K91" s="722"/>
      <c r="U91" s="479">
        <f>ABS(Table245[[#This Row],[Mean Severity  (YOE $M)]])</f>
        <v>0</v>
      </c>
      <c r="V91" s="479" t="str">
        <f>LEFT(Table245[[#This Row],[Risk Label]],2)</f>
        <v/>
      </c>
    </row>
    <row r="92" spans="1:22" x14ac:dyDescent="0.25">
      <c r="A92" s="663"/>
      <c r="B92" s="666"/>
      <c r="C92" s="674"/>
      <c r="D92" s="675"/>
      <c r="E92" s="675"/>
      <c r="F92" s="669"/>
      <c r="G92" s="675"/>
      <c r="H92" s="675"/>
      <c r="I92" s="676"/>
      <c r="J92" s="663"/>
      <c r="K92" s="722"/>
      <c r="U92" s="479">
        <f>ABS(Table245[[#This Row],[Mean Severity  (YOE $M)]])</f>
        <v>0</v>
      </c>
      <c r="V92" s="479" t="str">
        <f>LEFT(Table245[[#This Row],[Risk Label]],2)</f>
        <v/>
      </c>
    </row>
    <row r="93" spans="1:22" x14ac:dyDescent="0.25">
      <c r="A93" s="663"/>
      <c r="B93" s="666"/>
      <c r="C93" s="674"/>
      <c r="D93" s="675"/>
      <c r="E93" s="675"/>
      <c r="F93" s="669"/>
      <c r="G93" s="675"/>
      <c r="H93" s="675"/>
      <c r="I93" s="676"/>
      <c r="J93" s="663"/>
      <c r="K93" s="722"/>
      <c r="U93" s="479">
        <f>ABS(Table245[[#This Row],[Mean Severity  (YOE $M)]])</f>
        <v>0</v>
      </c>
      <c r="V93" s="479" t="str">
        <f>LEFT(Table245[[#This Row],[Risk Label]],2)</f>
        <v/>
      </c>
    </row>
    <row r="94" spans="1:22" x14ac:dyDescent="0.25">
      <c r="A94" s="663"/>
      <c r="B94" s="666"/>
      <c r="C94" s="674"/>
      <c r="D94" s="675"/>
      <c r="E94" s="675"/>
      <c r="F94" s="669"/>
      <c r="G94" s="675"/>
      <c r="H94" s="675"/>
      <c r="I94" s="676"/>
      <c r="J94" s="663"/>
      <c r="K94" s="722"/>
      <c r="U94" s="479">
        <f>ABS(Table245[[#This Row],[Mean Severity  (YOE $M)]])</f>
        <v>0</v>
      </c>
      <c r="V94" s="479" t="str">
        <f>LEFT(Table245[[#This Row],[Risk Label]],2)</f>
        <v/>
      </c>
    </row>
    <row r="95" spans="1:22" x14ac:dyDescent="0.25">
      <c r="A95" s="663"/>
      <c r="B95" s="666"/>
      <c r="C95" s="674"/>
      <c r="D95" s="675"/>
      <c r="E95" s="675"/>
      <c r="F95" s="669"/>
      <c r="G95" s="675"/>
      <c r="H95" s="675"/>
      <c r="I95" s="676"/>
      <c r="J95" s="663"/>
      <c r="K95" s="722"/>
      <c r="U95" s="479">
        <f>ABS(Table245[[#This Row],[Mean Severity  (YOE $M)]])</f>
        <v>0</v>
      </c>
      <c r="V95" s="479" t="str">
        <f>LEFT(Table245[[#This Row],[Risk Label]],2)</f>
        <v/>
      </c>
    </row>
    <row r="96" spans="1:22" x14ac:dyDescent="0.25">
      <c r="A96" s="663"/>
      <c r="B96" s="666"/>
      <c r="C96" s="674"/>
      <c r="D96" s="675"/>
      <c r="E96" s="675"/>
      <c r="F96" s="669"/>
      <c r="G96" s="675"/>
      <c r="H96" s="675"/>
      <c r="I96" s="676"/>
      <c r="J96" s="663"/>
      <c r="K96" s="722"/>
      <c r="U96" s="479">
        <f>ABS(Table245[[#This Row],[Mean Severity  (YOE $M)]])</f>
        <v>0</v>
      </c>
      <c r="V96" s="479" t="str">
        <f>LEFT(Table245[[#This Row],[Risk Label]],2)</f>
        <v/>
      </c>
    </row>
    <row r="97" spans="1:22" x14ac:dyDescent="0.25">
      <c r="A97" s="663"/>
      <c r="B97" s="666"/>
      <c r="C97" s="674"/>
      <c r="D97" s="675"/>
      <c r="E97" s="675"/>
      <c r="F97" s="669"/>
      <c r="G97" s="675"/>
      <c r="H97" s="675"/>
      <c r="I97" s="676"/>
      <c r="J97" s="663"/>
      <c r="K97" s="722"/>
      <c r="U97" s="479">
        <f>ABS(Table245[[#This Row],[Mean Severity  (YOE $M)]])</f>
        <v>0</v>
      </c>
      <c r="V97" s="479" t="str">
        <f>LEFT(Table245[[#This Row],[Risk Label]],2)</f>
        <v/>
      </c>
    </row>
    <row r="98" spans="1:22" x14ac:dyDescent="0.25">
      <c r="A98" s="663"/>
      <c r="B98" s="666"/>
      <c r="C98" s="674"/>
      <c r="D98" s="675"/>
      <c r="E98" s="675"/>
      <c r="F98" s="669"/>
      <c r="G98" s="675"/>
      <c r="H98" s="675"/>
      <c r="I98" s="676"/>
      <c r="J98" s="663"/>
      <c r="K98" s="722"/>
      <c r="U98" s="479">
        <f>ABS(Table245[[#This Row],[Mean Severity  (YOE $M)]])</f>
        <v>0</v>
      </c>
      <c r="V98" s="479" t="str">
        <f>LEFT(Table245[[#This Row],[Risk Label]],2)</f>
        <v/>
      </c>
    </row>
    <row r="99" spans="1:22" x14ac:dyDescent="0.25">
      <c r="A99" s="663"/>
      <c r="B99" s="666"/>
      <c r="C99" s="674"/>
      <c r="D99" s="675"/>
      <c r="E99" s="675"/>
      <c r="F99" s="669"/>
      <c r="G99" s="675"/>
      <c r="H99" s="675"/>
      <c r="I99" s="676"/>
      <c r="J99" s="663"/>
      <c r="K99" s="722"/>
      <c r="U99" s="479">
        <f>ABS(Table245[[#This Row],[Mean Severity  (YOE $M)]])</f>
        <v>0</v>
      </c>
      <c r="V99" s="479" t="str">
        <f>LEFT(Table245[[#This Row],[Risk Label]],2)</f>
        <v/>
      </c>
    </row>
    <row r="100" spans="1:22" x14ac:dyDescent="0.25">
      <c r="A100" s="663"/>
      <c r="B100" s="666"/>
      <c r="C100" s="674"/>
      <c r="D100" s="675"/>
      <c r="E100" s="675"/>
      <c r="F100" s="669"/>
      <c r="G100" s="675"/>
      <c r="H100" s="675"/>
      <c r="I100" s="676"/>
      <c r="J100" s="663"/>
      <c r="K100" s="722"/>
      <c r="U100" s="479">
        <f>ABS(Table245[[#This Row],[Mean Severity  (YOE $M)]])</f>
        <v>0</v>
      </c>
      <c r="V100" s="479" t="str">
        <f>LEFT(Table245[[#This Row],[Risk Label]],2)</f>
        <v/>
      </c>
    </row>
    <row r="101" spans="1:22" x14ac:dyDescent="0.25">
      <c r="A101" s="663"/>
      <c r="B101" s="666"/>
      <c r="C101" s="674"/>
      <c r="D101" s="675"/>
      <c r="E101" s="675"/>
      <c r="F101" s="669"/>
      <c r="G101" s="675"/>
      <c r="H101" s="675"/>
      <c r="I101" s="676"/>
      <c r="J101" s="663"/>
      <c r="K101" s="722"/>
      <c r="U101" s="479">
        <f>ABS(Table245[[#This Row],[Mean Severity  (YOE $M)]])</f>
        <v>0</v>
      </c>
      <c r="V101" s="479" t="str">
        <f>LEFT(Table245[[#This Row],[Risk Label]],2)</f>
        <v/>
      </c>
    </row>
    <row r="102" spans="1:22" x14ac:dyDescent="0.25">
      <c r="A102" s="663"/>
      <c r="B102" s="666"/>
      <c r="C102" s="674"/>
      <c r="D102" s="675"/>
      <c r="E102" s="675"/>
      <c r="F102" s="669"/>
      <c r="G102" s="675"/>
      <c r="H102" s="675"/>
      <c r="I102" s="676"/>
      <c r="J102" s="663"/>
      <c r="K102" s="722"/>
      <c r="U102" s="479">
        <f>ABS(Table245[[#This Row],[Mean Severity  (YOE $M)]])</f>
        <v>0</v>
      </c>
      <c r="V102" s="479" t="str">
        <f>LEFT(Table245[[#This Row],[Risk Label]],2)</f>
        <v/>
      </c>
    </row>
    <row r="103" spans="1:22" x14ac:dyDescent="0.25">
      <c r="A103" s="663"/>
      <c r="B103" s="666"/>
      <c r="C103" s="674"/>
      <c r="D103" s="675"/>
      <c r="E103" s="675"/>
      <c r="F103" s="669"/>
      <c r="G103" s="675"/>
      <c r="H103" s="675"/>
      <c r="I103" s="676"/>
      <c r="J103" s="663"/>
      <c r="K103" s="722"/>
      <c r="U103" s="479">
        <f>ABS(Table245[[#This Row],[Mean Severity  (YOE $M)]])</f>
        <v>0</v>
      </c>
      <c r="V103" s="479" t="str">
        <f>LEFT(Table245[[#This Row],[Risk Label]],2)</f>
        <v/>
      </c>
    </row>
    <row r="104" spans="1:22" x14ac:dyDescent="0.25">
      <c r="A104" s="663"/>
      <c r="B104" s="666"/>
      <c r="C104" s="674"/>
      <c r="D104" s="675"/>
      <c r="E104" s="675"/>
      <c r="F104" s="669"/>
      <c r="G104" s="675"/>
      <c r="H104" s="675"/>
      <c r="I104" s="676"/>
      <c r="J104" s="663"/>
      <c r="K104" s="722"/>
      <c r="U104" s="479">
        <f>ABS(Table245[[#This Row],[Mean Severity  (YOE $M)]])</f>
        <v>0</v>
      </c>
      <c r="V104" s="479" t="str">
        <f>LEFT(Table245[[#This Row],[Risk Label]],2)</f>
        <v/>
      </c>
    </row>
    <row r="105" spans="1:22" x14ac:dyDescent="0.25">
      <c r="V105" s="479"/>
    </row>
  </sheetData>
  <sheetProtection sheet="1" scenarios="1"/>
  <sortState ref="A35:K36">
    <sortCondition descending="1" ref="I35:I36"/>
  </sortState>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72724" r:id="rId4">
          <objectPr defaultSize="0" autoPict="0" r:id="rId5">
            <anchor moveWithCells="1">
              <from>
                <xdr:col>0</xdr:col>
                <xdr:colOff>133350</xdr:colOff>
                <xdr:row>2</xdr:row>
                <xdr:rowOff>66675</xdr:rowOff>
              </from>
              <to>
                <xdr:col>0</xdr:col>
                <xdr:colOff>647700</xdr:colOff>
                <xdr:row>2</xdr:row>
                <xdr:rowOff>619125</xdr:rowOff>
              </to>
            </anchor>
          </objectPr>
        </oleObject>
      </mc:Choice>
      <mc:Fallback>
        <oleObject progId="AcroExch.Document.11" dvAspect="DVASPECT_ICON" shapeId="72724" r:id="rId4"/>
      </mc:Fallback>
    </mc:AlternateContent>
  </oleObjects>
  <mc:AlternateContent xmlns:mc="http://schemas.openxmlformats.org/markup-compatibility/2006">
    <mc:Choice Requires="x14">
      <controls>
        <mc:AlternateContent xmlns:mc="http://schemas.openxmlformats.org/markup-compatibility/2006">
          <mc:Choice Requires="x14">
            <control shapeId="72705" r:id="rId6" name="Button 1">
              <controlPr defaultSize="0" print="0" autoFill="0" autoPict="0" macro="[0]!ButtonControl9">
                <anchor>
                  <from>
                    <xdr:col>2</xdr:col>
                    <xdr:colOff>95250</xdr:colOff>
                    <xdr:row>2</xdr:row>
                    <xdr:rowOff>219075</xdr:rowOff>
                  </from>
                  <to>
                    <xdr:col>3</xdr:col>
                    <xdr:colOff>400050</xdr:colOff>
                    <xdr:row>2</xdr:row>
                    <xdr:rowOff>552450</xdr:rowOff>
                  </to>
                </anchor>
              </controlPr>
            </control>
          </mc:Choice>
        </mc:AlternateContent>
        <mc:AlternateContent xmlns:mc="http://schemas.openxmlformats.org/markup-compatibility/2006">
          <mc:Choice Requires="x14">
            <control shapeId="72706" r:id="rId7" name="Button 2">
              <controlPr defaultSize="0" print="0" autoFill="0" autoPict="0" macro="[0]!ButtonControl11">
                <anchor>
                  <from>
                    <xdr:col>4</xdr:col>
                    <xdr:colOff>619125</xdr:colOff>
                    <xdr:row>2</xdr:row>
                    <xdr:rowOff>209550</xdr:rowOff>
                  </from>
                  <to>
                    <xdr:col>5</xdr:col>
                    <xdr:colOff>609600</xdr:colOff>
                    <xdr:row>2</xdr:row>
                    <xdr:rowOff>552450</xdr:rowOff>
                  </to>
                </anchor>
              </controlPr>
            </control>
          </mc:Choice>
        </mc:AlternateContent>
        <mc:AlternateContent xmlns:mc="http://schemas.openxmlformats.org/markup-compatibility/2006">
          <mc:Choice Requires="x14">
            <control shapeId="72707" r:id="rId8" name="Button 3">
              <controlPr defaultSize="0" print="0" autoFill="0" autoPict="0" macro="[0]!ButtonControlHome">
                <anchor>
                  <from>
                    <xdr:col>3</xdr:col>
                    <xdr:colOff>542925</xdr:colOff>
                    <xdr:row>2</xdr:row>
                    <xdr:rowOff>219075</xdr:rowOff>
                  </from>
                  <to>
                    <xdr:col>4</xdr:col>
                    <xdr:colOff>485775</xdr:colOff>
                    <xdr:row>2</xdr:row>
                    <xdr:rowOff>552450</xdr:rowOff>
                  </to>
                </anchor>
              </controlPr>
            </control>
          </mc:Choice>
        </mc:AlternateContent>
      </controls>
    </mc:Choice>
  </mc:AlternateContent>
  <tableParts count="1">
    <tablePart r:id="rId9"/>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'1-Hidden'!$A$72:$A$73</xm:f>
          </x14:formula1>
          <xm:sqref>K5:K104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X41"/>
  <sheetViews>
    <sheetView showGridLines="0" zoomScale="70" zoomScaleNormal="70" workbookViewId="0">
      <selection activeCell="H4" sqref="H4"/>
    </sheetView>
  </sheetViews>
  <sheetFormatPr defaultRowHeight="15" x14ac:dyDescent="0.25"/>
  <cols>
    <col min="1" max="1" width="37.28515625" customWidth="1"/>
    <col min="2" max="2" width="48.42578125" customWidth="1"/>
    <col min="3" max="3" width="15.42578125" customWidth="1"/>
    <col min="4" max="4" width="15.140625" customWidth="1"/>
    <col min="5" max="5" width="15.42578125" bestFit="1" customWidth="1"/>
    <col min="6" max="6" width="14.5703125" customWidth="1"/>
    <col min="7" max="7" width="16" customWidth="1"/>
    <col min="8" max="8" width="48.5703125" customWidth="1"/>
    <col min="9" max="9" width="14.5703125" customWidth="1"/>
    <col min="10" max="10" width="15.42578125" customWidth="1"/>
    <col min="11" max="11" width="14.5703125" customWidth="1"/>
    <col min="12" max="12" width="15.85546875" bestFit="1" customWidth="1"/>
    <col min="13" max="13" width="13" customWidth="1"/>
    <col min="14" max="14" width="12.85546875" customWidth="1"/>
  </cols>
  <sheetData>
    <row r="1" spans="1:24" ht="35.25" x14ac:dyDescent="0.5">
      <c r="A1" s="652"/>
      <c r="B1" s="652"/>
      <c r="C1" s="652"/>
      <c r="D1" s="652"/>
      <c r="E1" s="652"/>
      <c r="F1" s="652" t="s">
        <v>259</v>
      </c>
      <c r="G1" s="652"/>
      <c r="H1" s="652"/>
      <c r="I1" s="652"/>
      <c r="J1" s="652"/>
      <c r="K1" s="652"/>
      <c r="L1" s="652"/>
      <c r="M1" s="652"/>
      <c r="N1" s="655"/>
      <c r="O1" s="655"/>
      <c r="P1" s="655"/>
      <c r="Q1" s="655"/>
      <c r="R1" s="655"/>
      <c r="S1" s="655"/>
      <c r="T1" s="655"/>
      <c r="U1" s="655"/>
      <c r="V1" s="655"/>
      <c r="W1" s="655"/>
      <c r="X1" s="655"/>
    </row>
    <row r="2" spans="1:24" ht="33.75" x14ac:dyDescent="0.5">
      <c r="A2" s="654" t="s">
        <v>256</v>
      </c>
      <c r="B2" s="654"/>
      <c r="C2" s="654"/>
      <c r="D2" s="654"/>
      <c r="E2" s="654"/>
      <c r="F2" s="654" t="s">
        <v>268</v>
      </c>
      <c r="G2" s="654"/>
      <c r="H2" s="654"/>
      <c r="I2" s="654"/>
      <c r="J2" s="654"/>
      <c r="K2" s="654"/>
      <c r="L2" s="654"/>
      <c r="M2" s="654"/>
      <c r="N2" s="656"/>
      <c r="O2" s="656"/>
      <c r="P2" s="656"/>
      <c r="Q2" s="656"/>
      <c r="R2" s="656"/>
      <c r="S2" s="656"/>
      <c r="T2" s="656"/>
      <c r="U2" s="656"/>
      <c r="V2" s="656"/>
      <c r="W2" s="656"/>
      <c r="X2" s="656"/>
    </row>
    <row r="3" spans="1:24" ht="21" customHeight="1" x14ac:dyDescent="0.25">
      <c r="A3" s="82"/>
      <c r="B3" s="477" t="s">
        <v>183</v>
      </c>
      <c r="C3" s="472"/>
      <c r="D3" s="115"/>
      <c r="E3" s="115"/>
      <c r="F3" s="115"/>
      <c r="G3" s="82"/>
      <c r="H3" s="82"/>
      <c r="I3" s="82"/>
      <c r="J3" s="82"/>
      <c r="K3" s="82"/>
      <c r="L3" s="82"/>
      <c r="M3" s="82"/>
      <c r="N3" s="82"/>
    </row>
    <row r="4" spans="1:24" ht="54" x14ac:dyDescent="0.25">
      <c r="A4" s="82"/>
      <c r="B4" s="475" t="s">
        <v>302</v>
      </c>
      <c r="C4" s="470"/>
      <c r="D4" s="471"/>
      <c r="E4" s="471"/>
      <c r="F4" s="115"/>
      <c r="G4" s="82"/>
      <c r="H4" s="82"/>
      <c r="I4" s="82"/>
      <c r="J4" s="82"/>
      <c r="K4" s="82"/>
      <c r="L4" s="82"/>
      <c r="M4" s="82"/>
      <c r="N4" s="82"/>
    </row>
    <row r="5" spans="1:24" ht="21.95" customHeight="1" x14ac:dyDescent="0.25">
      <c r="A5" s="159"/>
      <c r="B5" s="474"/>
      <c r="C5" s="473"/>
      <c r="D5" s="473"/>
      <c r="E5" s="386"/>
      <c r="F5" s="4"/>
      <c r="H5" s="496"/>
      <c r="J5" s="82"/>
      <c r="K5" s="82"/>
      <c r="L5" s="82"/>
      <c r="M5" s="82"/>
      <c r="N5" s="82"/>
    </row>
    <row r="6" spans="1:24" ht="9.9499999999999993" customHeight="1" x14ac:dyDescent="0.25">
      <c r="A6" s="82"/>
      <c r="B6" s="82"/>
      <c r="C6" s="82"/>
      <c r="D6" s="82"/>
      <c r="E6" s="82"/>
      <c r="F6" s="82"/>
      <c r="G6" s="82"/>
      <c r="H6" s="82"/>
      <c r="I6" s="82"/>
      <c r="J6" s="82"/>
      <c r="K6" s="82"/>
      <c r="L6" s="82"/>
      <c r="M6" s="82"/>
      <c r="N6" s="82"/>
    </row>
    <row r="7" spans="1:24" ht="18.75" thickBot="1" x14ac:dyDescent="0.3">
      <c r="A7" s="482" t="s">
        <v>342</v>
      </c>
      <c r="B7" s="82"/>
      <c r="C7" s="82"/>
      <c r="D7" s="82"/>
      <c r="E7" s="82"/>
      <c r="F7" s="82"/>
      <c r="G7" s="82"/>
      <c r="H7" s="497"/>
      <c r="I7" s="497"/>
      <c r="J7" s="497"/>
      <c r="K7" s="497"/>
      <c r="L7" s="82"/>
      <c r="M7" s="82"/>
      <c r="N7" s="82"/>
    </row>
    <row r="8" spans="1:24" ht="18.75" thickBot="1" x14ac:dyDescent="0.3">
      <c r="A8" s="689" t="s">
        <v>0</v>
      </c>
      <c r="B8" s="692"/>
      <c r="C8" s="692" t="s">
        <v>112</v>
      </c>
      <c r="D8" s="692"/>
      <c r="E8" s="692"/>
      <c r="F8" s="692" t="s">
        <v>99</v>
      </c>
      <c r="G8" s="692"/>
      <c r="H8" s="692"/>
      <c r="I8" s="692" t="s">
        <v>333</v>
      </c>
      <c r="J8" s="692"/>
      <c r="K8" s="692"/>
      <c r="L8" s="82"/>
      <c r="M8" s="82"/>
      <c r="N8" s="82"/>
    </row>
    <row r="9" spans="1:24" ht="32.25" thickBot="1" x14ac:dyDescent="0.3">
      <c r="A9" s="689"/>
      <c r="B9" s="769" t="s">
        <v>168</v>
      </c>
      <c r="C9" s="770" t="s">
        <v>89</v>
      </c>
      <c r="D9" s="768" t="s">
        <v>90</v>
      </c>
      <c r="E9" s="769" t="s">
        <v>168</v>
      </c>
      <c r="F9" s="771" t="s">
        <v>89</v>
      </c>
      <c r="G9" s="768" t="s">
        <v>90</v>
      </c>
      <c r="H9" s="769" t="s">
        <v>168</v>
      </c>
      <c r="I9" s="771" t="s">
        <v>89</v>
      </c>
      <c r="J9" s="771" t="s">
        <v>90</v>
      </c>
      <c r="K9" s="768" t="s">
        <v>169</v>
      </c>
      <c r="L9" s="82"/>
      <c r="M9" s="82"/>
      <c r="N9" s="82"/>
    </row>
    <row r="10" spans="1:24" ht="18" x14ac:dyDescent="0.25">
      <c r="A10" s="117" t="s">
        <v>30</v>
      </c>
      <c r="B10" s="789">
        <v>0</v>
      </c>
      <c r="C10" s="789">
        <v>0</v>
      </c>
      <c r="D10" s="789">
        <v>0</v>
      </c>
      <c r="E10" s="789">
        <v>0</v>
      </c>
      <c r="F10" s="789">
        <v>0</v>
      </c>
      <c r="G10" s="832">
        <v>0</v>
      </c>
      <c r="H10" s="814">
        <v>0</v>
      </c>
      <c r="I10" s="789">
        <v>0</v>
      </c>
      <c r="J10" s="789">
        <v>0</v>
      </c>
      <c r="K10" s="789">
        <v>0</v>
      </c>
      <c r="L10" s="82"/>
      <c r="M10" s="82"/>
      <c r="N10" s="82"/>
    </row>
    <row r="11" spans="1:24" ht="18" x14ac:dyDescent="0.25">
      <c r="A11" s="118" t="s">
        <v>31</v>
      </c>
      <c r="B11" s="789">
        <v>0</v>
      </c>
      <c r="C11" s="789">
        <v>0</v>
      </c>
      <c r="D11" s="789">
        <v>0</v>
      </c>
      <c r="E11" s="789">
        <v>0</v>
      </c>
      <c r="F11" s="789">
        <v>0</v>
      </c>
      <c r="G11" s="815">
        <v>0</v>
      </c>
      <c r="H11" s="814">
        <v>0</v>
      </c>
      <c r="I11" s="789">
        <v>0</v>
      </c>
      <c r="J11" s="789">
        <v>0</v>
      </c>
      <c r="K11" s="789">
        <v>0</v>
      </c>
      <c r="L11" s="82"/>
      <c r="M11" s="82"/>
      <c r="N11" s="82"/>
    </row>
    <row r="12" spans="1:24" ht="36" x14ac:dyDescent="0.25">
      <c r="A12" s="118" t="s">
        <v>82</v>
      </c>
      <c r="B12" s="789">
        <v>1.19</v>
      </c>
      <c r="C12" s="789">
        <v>12</v>
      </c>
      <c r="D12" s="789">
        <v>0</v>
      </c>
      <c r="E12" s="789">
        <v>0.13125000000000001</v>
      </c>
      <c r="F12" s="789">
        <v>1.4140468750000004</v>
      </c>
      <c r="G12" s="815">
        <v>0</v>
      </c>
      <c r="H12" s="814">
        <v>1.32125</v>
      </c>
      <c r="I12" s="789">
        <v>13.414046875</v>
      </c>
      <c r="J12" s="789">
        <v>0</v>
      </c>
      <c r="K12" s="789">
        <v>1.3432322936040122</v>
      </c>
      <c r="L12" s="82"/>
      <c r="M12" s="82"/>
      <c r="N12" s="82"/>
    </row>
    <row r="13" spans="1:24" ht="18" x14ac:dyDescent="0.25">
      <c r="A13" s="117" t="s">
        <v>32</v>
      </c>
      <c r="B13" s="789">
        <v>0</v>
      </c>
      <c r="C13" s="789">
        <v>6</v>
      </c>
      <c r="D13" s="789">
        <v>0</v>
      </c>
      <c r="E13" s="789">
        <v>0</v>
      </c>
      <c r="F13" s="789">
        <v>0.3125</v>
      </c>
      <c r="G13" s="815">
        <v>0</v>
      </c>
      <c r="H13" s="814">
        <v>0</v>
      </c>
      <c r="I13" s="789">
        <v>6.3125</v>
      </c>
      <c r="J13" s="789">
        <v>0</v>
      </c>
      <c r="K13" s="789">
        <v>0</v>
      </c>
      <c r="L13" s="82"/>
      <c r="M13" s="82"/>
      <c r="N13" s="82"/>
    </row>
    <row r="14" spans="1:24" ht="18" x14ac:dyDescent="0.25">
      <c r="A14" s="117" t="s">
        <v>33</v>
      </c>
      <c r="B14" s="789">
        <v>3.05</v>
      </c>
      <c r="C14" s="789">
        <v>12</v>
      </c>
      <c r="D14" s="789">
        <v>0.2</v>
      </c>
      <c r="E14" s="789">
        <v>2.3520000000000003</v>
      </c>
      <c r="F14" s="789">
        <v>0.703125</v>
      </c>
      <c r="G14" s="815">
        <v>0</v>
      </c>
      <c r="H14" s="814">
        <v>5.4020000000000001</v>
      </c>
      <c r="I14" s="789">
        <v>12.703125</v>
      </c>
      <c r="J14" s="789">
        <v>0.2</v>
      </c>
      <c r="K14" s="789">
        <v>5.671176447570053</v>
      </c>
      <c r="L14" s="82"/>
      <c r="M14" s="82"/>
      <c r="N14" s="82"/>
    </row>
    <row r="15" spans="1:24" ht="18" x14ac:dyDescent="0.25">
      <c r="A15" s="117" t="s">
        <v>34</v>
      </c>
      <c r="B15" s="789">
        <v>0.2</v>
      </c>
      <c r="C15" s="789">
        <v>6</v>
      </c>
      <c r="D15" s="789">
        <v>0</v>
      </c>
      <c r="E15" s="789">
        <v>0</v>
      </c>
      <c r="F15" s="789">
        <v>0.75</v>
      </c>
      <c r="G15" s="815">
        <v>0</v>
      </c>
      <c r="H15" s="814">
        <v>0.2</v>
      </c>
      <c r="I15" s="789">
        <v>6.75</v>
      </c>
      <c r="J15" s="789">
        <v>0</v>
      </c>
      <c r="K15" s="789">
        <v>0.21189964248578064</v>
      </c>
      <c r="L15" s="82"/>
      <c r="M15" s="82"/>
      <c r="N15" s="82"/>
    </row>
    <row r="16" spans="1:24" ht="18" x14ac:dyDescent="0.25">
      <c r="A16" s="117" t="s">
        <v>35</v>
      </c>
      <c r="B16" s="789">
        <v>0</v>
      </c>
      <c r="C16" s="789">
        <v>6</v>
      </c>
      <c r="D16" s="789">
        <v>0</v>
      </c>
      <c r="E16" s="789">
        <v>0.21171718749998325</v>
      </c>
      <c r="F16" s="789">
        <v>0.2890625</v>
      </c>
      <c r="G16" s="815">
        <v>0</v>
      </c>
      <c r="H16" s="814">
        <v>0.21171718749998325</v>
      </c>
      <c r="I16" s="789">
        <v>6.2890625</v>
      </c>
      <c r="J16" s="789">
        <v>0</v>
      </c>
      <c r="K16" s="789">
        <v>0.22063242771801422</v>
      </c>
      <c r="L16" s="82"/>
      <c r="M16" s="82"/>
      <c r="N16" s="82"/>
    </row>
    <row r="17" spans="1:14" ht="18" x14ac:dyDescent="0.25">
      <c r="A17" s="122" t="s">
        <v>36</v>
      </c>
      <c r="B17" s="789">
        <v>11.85</v>
      </c>
      <c r="C17" s="789">
        <v>16</v>
      </c>
      <c r="D17" s="789">
        <v>0.5</v>
      </c>
      <c r="E17" s="789">
        <v>1.8188797625000148</v>
      </c>
      <c r="F17" s="789">
        <v>0.37656250000000002</v>
      </c>
      <c r="G17" s="815">
        <v>-2.0462500000000002E-2</v>
      </c>
      <c r="H17" s="814">
        <v>13.668879762500014</v>
      </c>
      <c r="I17" s="789">
        <v>16.376562499999999</v>
      </c>
      <c r="J17" s="789">
        <v>0.47953750000000001</v>
      </c>
      <c r="K17" s="789">
        <v>14.690763125709603</v>
      </c>
      <c r="L17" s="82"/>
      <c r="M17" s="82"/>
      <c r="N17" s="82"/>
    </row>
    <row r="18" spans="1:14" ht="18" x14ac:dyDescent="0.25">
      <c r="A18" s="117" t="s">
        <v>46</v>
      </c>
      <c r="B18" s="789">
        <v>0</v>
      </c>
      <c r="C18" s="789">
        <v>600</v>
      </c>
      <c r="D18" s="789">
        <v>1.4000000000000001</v>
      </c>
      <c r="E18" s="789">
        <v>0</v>
      </c>
      <c r="F18" s="789">
        <v>0</v>
      </c>
      <c r="G18" s="815">
        <v>0</v>
      </c>
      <c r="H18" s="814">
        <v>0</v>
      </c>
      <c r="I18" s="789">
        <v>600</v>
      </c>
      <c r="J18" s="789">
        <v>1.4000000000000001</v>
      </c>
      <c r="K18" s="789"/>
      <c r="L18" s="82"/>
      <c r="M18" s="82"/>
      <c r="N18" s="82"/>
    </row>
    <row r="19" spans="1:14" ht="18.75" thickBot="1" x14ac:dyDescent="0.3">
      <c r="A19" s="119" t="s">
        <v>47</v>
      </c>
      <c r="B19" s="789">
        <v>0</v>
      </c>
      <c r="C19" s="789">
        <v>0</v>
      </c>
      <c r="D19" s="789">
        <v>0.7</v>
      </c>
      <c r="E19" s="789">
        <v>0</v>
      </c>
      <c r="F19" s="789">
        <v>0</v>
      </c>
      <c r="G19" s="816">
        <v>0</v>
      </c>
      <c r="H19" s="814">
        <v>0</v>
      </c>
      <c r="I19" s="789">
        <v>0</v>
      </c>
      <c r="J19" s="789">
        <v>0.7</v>
      </c>
      <c r="K19" s="789"/>
      <c r="L19" s="82"/>
      <c r="M19" s="82"/>
      <c r="N19" s="82"/>
    </row>
    <row r="20" spans="1:14" ht="18.75" thickBot="1" x14ac:dyDescent="0.3">
      <c r="A20" s="120" t="s">
        <v>331</v>
      </c>
      <c r="B20" s="809">
        <v>16.29</v>
      </c>
      <c r="C20" s="809"/>
      <c r="D20" s="809">
        <v>0.7</v>
      </c>
      <c r="E20" s="809">
        <v>4.5138469499999987</v>
      </c>
      <c r="F20" s="809"/>
      <c r="G20" s="809">
        <v>-2.0462500000000002E-2</v>
      </c>
      <c r="H20" s="809">
        <v>20.803846949999997</v>
      </c>
      <c r="I20" s="809"/>
      <c r="J20" s="809">
        <v>0.67953750000000002</v>
      </c>
      <c r="K20" s="809">
        <v>22.137703937087466</v>
      </c>
      <c r="L20" s="82"/>
      <c r="M20" s="82"/>
      <c r="N20" s="82"/>
    </row>
    <row r="21" spans="1:14" ht="18.75" thickBot="1" x14ac:dyDescent="0.3">
      <c r="A21" s="120" t="s">
        <v>332</v>
      </c>
      <c r="B21" s="809">
        <v>16.29</v>
      </c>
      <c r="C21" s="809"/>
      <c r="D21" s="809">
        <v>2.8</v>
      </c>
      <c r="E21" s="809">
        <v>4.5138469499999987</v>
      </c>
      <c r="F21" s="809"/>
      <c r="G21" s="809">
        <v>-2.0462500000000002E-2</v>
      </c>
      <c r="H21" s="809">
        <v>20.803846949999997</v>
      </c>
      <c r="I21" s="809"/>
      <c r="J21" s="809">
        <v>2.7795375</v>
      </c>
      <c r="K21" s="809">
        <v>22.137703937087466</v>
      </c>
      <c r="L21" s="82"/>
      <c r="M21" s="82"/>
      <c r="N21" s="82"/>
    </row>
    <row r="22" spans="1:14" ht="18" x14ac:dyDescent="0.25">
      <c r="A22" s="82"/>
      <c r="B22" s="82"/>
      <c r="C22" s="82"/>
      <c r="D22" s="82"/>
      <c r="E22" s="82"/>
      <c r="F22" s="82"/>
      <c r="G22" s="82"/>
      <c r="H22" s="82"/>
      <c r="I22" s="82"/>
      <c r="J22" s="82"/>
      <c r="K22" s="82"/>
      <c r="L22" s="82"/>
      <c r="M22" s="82"/>
      <c r="N22" s="82"/>
    </row>
    <row r="23" spans="1:14" ht="18.75" thickBot="1" x14ac:dyDescent="0.3">
      <c r="A23" s="482" t="s">
        <v>343</v>
      </c>
      <c r="B23" s="497"/>
      <c r="C23" s="497"/>
      <c r="D23" s="497"/>
      <c r="E23" s="497"/>
      <c r="F23" s="497"/>
      <c r="G23" s="497"/>
      <c r="H23" s="497"/>
      <c r="I23" s="497"/>
      <c r="J23" s="497"/>
      <c r="K23" s="497"/>
      <c r="L23" s="497"/>
      <c r="M23" s="497"/>
      <c r="N23" s="497"/>
    </row>
    <row r="24" spans="1:14" ht="16.5" thickBot="1" x14ac:dyDescent="0.3">
      <c r="A24" s="689" t="s">
        <v>0</v>
      </c>
      <c r="B24" s="692"/>
      <c r="C24" s="692"/>
      <c r="D24" s="692" t="s">
        <v>334</v>
      </c>
      <c r="E24" s="692"/>
      <c r="F24" s="692"/>
      <c r="G24" s="692"/>
      <c r="H24" s="692"/>
      <c r="I24" s="692"/>
      <c r="J24" s="692" t="s">
        <v>330</v>
      </c>
      <c r="K24" s="692"/>
      <c r="L24" s="692"/>
      <c r="M24" s="692"/>
      <c r="N24" s="692" t="s">
        <v>370</v>
      </c>
    </row>
    <row r="25" spans="1:14" ht="48" thickBot="1" x14ac:dyDescent="0.3">
      <c r="A25" s="689"/>
      <c r="B25" s="773" t="s">
        <v>255</v>
      </c>
      <c r="C25" s="774" t="s">
        <v>25</v>
      </c>
      <c r="D25" s="774" t="s">
        <v>26</v>
      </c>
      <c r="E25" s="774" t="s">
        <v>27</v>
      </c>
      <c r="F25" s="774" t="s">
        <v>28</v>
      </c>
      <c r="G25" s="772" t="s">
        <v>151</v>
      </c>
      <c r="H25" s="773" t="s">
        <v>255</v>
      </c>
      <c r="I25" s="774" t="s">
        <v>25</v>
      </c>
      <c r="J25" s="774" t="s">
        <v>26</v>
      </c>
      <c r="K25" s="774" t="s">
        <v>27</v>
      </c>
      <c r="L25" s="774" t="s">
        <v>28</v>
      </c>
      <c r="M25" s="772" t="s">
        <v>151</v>
      </c>
      <c r="N25" s="688" t="s">
        <v>371</v>
      </c>
    </row>
    <row r="26" spans="1:14" ht="18" x14ac:dyDescent="0.25">
      <c r="A26" s="533" t="s">
        <v>30</v>
      </c>
      <c r="B26" s="789">
        <v>0</v>
      </c>
      <c r="C26" s="790">
        <f>'1 - Project Structuring'!$E$15</f>
        <v>40148</v>
      </c>
      <c r="D26" s="790">
        <f>IF(OR(C26="",B26=""),"",C26+(B26*30.4))</f>
        <v>40148</v>
      </c>
      <c r="E26" s="790">
        <f>IF(OR(F26="",B26=""),"",F26-(B26*30.4))</f>
        <v>40148</v>
      </c>
      <c r="F26" s="790">
        <f>IF(E27 = "", "",E27)</f>
        <v>40148</v>
      </c>
      <c r="G26" s="829">
        <f>IF(OR(F26 ="",D26 =""),"",(F26-D26)/30.4)</f>
        <v>0</v>
      </c>
      <c r="H26" s="789">
        <v>0</v>
      </c>
      <c r="I26" s="790">
        <f>'1 - Project Structuring'!$E$15</f>
        <v>40148</v>
      </c>
      <c r="J26" s="790">
        <f>IF(OR(I26="",H26=""),"",I26+(H26*30.4))</f>
        <v>40148</v>
      </c>
      <c r="K26" s="790">
        <f>IF(OR(L26="",H26=""),"",L26-(H26*30.4))</f>
        <v>40148</v>
      </c>
      <c r="L26" s="790">
        <f>IF(K27 = "", "",K27)</f>
        <v>40148</v>
      </c>
      <c r="M26" s="829">
        <f>IF(OR(L26 ="",J26 =""),"",(L26-J26)/30.4)</f>
        <v>0</v>
      </c>
      <c r="N26" s="750">
        <f>SUMIFS('10 - Mit. Risk Register'!$H$5:$H$104,'10 - Mit. Risk Register'!$V$5:$V$104,"PL")</f>
        <v>1.339191129996656E-2</v>
      </c>
    </row>
    <row r="27" spans="1:14" ht="18" x14ac:dyDescent="0.25">
      <c r="A27" s="533" t="s">
        <v>31</v>
      </c>
      <c r="B27" s="789">
        <v>0</v>
      </c>
      <c r="C27" s="790">
        <f>IF(D26="","",D26)</f>
        <v>40148</v>
      </c>
      <c r="D27" s="790">
        <f>IF(OR(C27="",B27=""),"",C27+(B27*30.4))</f>
        <v>40148</v>
      </c>
      <c r="E27" s="790">
        <f>IF(OR(F27="",B27=""),"",F27-(B27*30.4))</f>
        <v>40148</v>
      </c>
      <c r="F27" s="790">
        <f>IF(E29 = "", "",E29)</f>
        <v>40148</v>
      </c>
      <c r="G27" s="830">
        <f t="shared" ref="G27:G36" si="0">IF(OR(F27 ="",D27 =""),"",(F27-D27)/30.4)</f>
        <v>0</v>
      </c>
      <c r="H27" s="789">
        <v>0</v>
      </c>
      <c r="I27" s="790">
        <f>IF(J26="","",J26)</f>
        <v>40148</v>
      </c>
      <c r="J27" s="790">
        <f>IF(OR(I27="",H27=""),"",I27+(H27*30.4))</f>
        <v>40148</v>
      </c>
      <c r="K27" s="790">
        <f>IF(OR(L27="",H27=""),"",L27-(H27*30.4))</f>
        <v>40148</v>
      </c>
      <c r="L27" s="790">
        <f>IF(K29 = "", "",K29)</f>
        <v>40148</v>
      </c>
      <c r="M27" s="830">
        <f t="shared" ref="M27:M36" si="1">IF(OR(L27 ="",J27 =""),"",(L27-J27)/30.4)</f>
        <v>0</v>
      </c>
      <c r="N27" s="751">
        <f>SUMIFS('10 - Mit. Risk Register'!$H$5:$H$104,'10 - Mit. Risk Register'!$V$5:$V$104,"SC")</f>
        <v>0.48713131549511896</v>
      </c>
    </row>
    <row r="28" spans="1:14" ht="18" x14ac:dyDescent="0.25">
      <c r="A28" s="533" t="s">
        <v>271</v>
      </c>
      <c r="B28" s="790">
        <v>40148</v>
      </c>
      <c r="C28" s="790"/>
      <c r="D28" s="790">
        <f>IF(B28 ="", "",B28)</f>
        <v>40148</v>
      </c>
      <c r="E28" s="790"/>
      <c r="F28" s="790">
        <f>IF(E29 = "", "",E29)</f>
        <v>40148</v>
      </c>
      <c r="G28" s="830">
        <f t="shared" si="0"/>
        <v>0</v>
      </c>
      <c r="H28" s="790">
        <v>40148</v>
      </c>
      <c r="I28" s="790"/>
      <c r="J28" s="790">
        <f>IF(H28 ="", "",H28)</f>
        <v>40148</v>
      </c>
      <c r="K28" s="790"/>
      <c r="L28" s="790">
        <f>IF(K29 = "", "",K29)</f>
        <v>40148</v>
      </c>
      <c r="M28" s="830">
        <f t="shared" si="1"/>
        <v>0</v>
      </c>
      <c r="N28" s="746">
        <f>SUMIFS('10 - Mit. Risk Register'!$H$5:$H$104,'10 - Mit. Risk Register'!$V$5:$V$104,"F1")</f>
        <v>0</v>
      </c>
    </row>
    <row r="29" spans="1:14" ht="36" x14ac:dyDescent="0.25">
      <c r="A29" s="533" t="s">
        <v>82</v>
      </c>
      <c r="B29" s="789">
        <v>13.414046875</v>
      </c>
      <c r="C29" s="790">
        <f>IF(OR(D28="",D27=""),"",MAX(D28,D27))</f>
        <v>40148</v>
      </c>
      <c r="D29" s="790">
        <f>IF(OR(C29="",B29=""),"",C29+(B29*30.4))</f>
        <v>40555.787024999998</v>
      </c>
      <c r="E29" s="790">
        <f>IF(OR(F29="",B29=""),"",F29-(B29*30.4))</f>
        <v>40148</v>
      </c>
      <c r="F29" s="790">
        <f>IF(OR(E30="",E32="",E34=""),"",MIN(E30,E32,E34))</f>
        <v>40555.787024999998</v>
      </c>
      <c r="G29" s="830">
        <f t="shared" si="0"/>
        <v>0</v>
      </c>
      <c r="H29" s="789">
        <v>13.414046875</v>
      </c>
      <c r="I29" s="790">
        <f>IF(OR(J28="",J27=""),"",MAX(J28,J27))</f>
        <v>40148</v>
      </c>
      <c r="J29" s="790">
        <f>IF(OR(I29="",H29=""),"",I29+(H29*30.4))</f>
        <v>40555.787024999998</v>
      </c>
      <c r="K29" s="790">
        <f>IF(OR(L29="",H29=""),"",L29-(H29*30.4))</f>
        <v>40148</v>
      </c>
      <c r="L29" s="790">
        <f>IF(OR(K30="",K32="",K34=""),"",MIN(K30,K32,K34))</f>
        <v>40555.787024999998</v>
      </c>
      <c r="M29" s="830">
        <f t="shared" si="1"/>
        <v>0</v>
      </c>
      <c r="N29" s="746">
        <f>SUMIFS('10 - Mit. Risk Register'!$H$5:$H$104,'10 - Mit. Risk Register'!$V$5:$V$104,"PD")</f>
        <v>1.1812542640723072</v>
      </c>
    </row>
    <row r="30" spans="1:14" ht="18" x14ac:dyDescent="0.25">
      <c r="A30" s="533" t="s">
        <v>32</v>
      </c>
      <c r="B30" s="789">
        <v>6.3125</v>
      </c>
      <c r="C30" s="790">
        <f>IF(D29="","",D29)</f>
        <v>40555.787024999998</v>
      </c>
      <c r="D30" s="790">
        <f>IF(OR(C30="",B30=""),"",C30+(B30*30.4))</f>
        <v>40747.687024999999</v>
      </c>
      <c r="E30" s="790">
        <f>IF(OR(F30="",B30=""),"",F30-(B30*30.4))</f>
        <v>40580.487024999995</v>
      </c>
      <c r="F30" s="790">
        <f>IF(OR(E36="",F34="",F32=""),"",MIN(E36,F34-('1 - Project Structuring'!$J$39*30.4)+('1 - Project Structuring'!$J$38*30.4),F32-('1 - Project Structuring'!$J$41*30.4)+('1 - Project Structuring'!$J$40*30.4)))</f>
        <v>40772.387024999996</v>
      </c>
      <c r="G30" s="830">
        <f t="shared" si="0"/>
        <v>0.8124999999999043</v>
      </c>
      <c r="H30" s="789">
        <v>6.3125</v>
      </c>
      <c r="I30" s="790">
        <f>IF(J29="","",J29)</f>
        <v>40555.787024999998</v>
      </c>
      <c r="J30" s="790">
        <f>IF(OR(I30="",H30=""),"",I30+(H30*30.4))</f>
        <v>40747.687024999999</v>
      </c>
      <c r="K30" s="790">
        <f>IF(OR(L30="",H30=""),"",L30-(H30*30.4))</f>
        <v>40567.662024999998</v>
      </c>
      <c r="L30" s="790">
        <f>IF(OR(K36="",L34="",L32=""),"",MIN(K36,L34-('1 - Project Structuring'!$J$39*30.4)+('1 - Project Structuring'!$J$38*30.4),L32-('1 - Project Structuring'!$J$41*30.4)+('1 - Project Structuring'!$J$40*30.4)))</f>
        <v>40759.562024999999</v>
      </c>
      <c r="M30" s="830">
        <f t="shared" si="1"/>
        <v>0.390625</v>
      </c>
      <c r="N30" s="746">
        <f>SUMIFS('10 - Mit. Risk Register'!$H$5:$H$104,'10 - Mit. Risk Register'!$V$5:$V$104,"EP")</f>
        <v>7.3451630977436261E-2</v>
      </c>
    </row>
    <row r="31" spans="1:14" ht="18" x14ac:dyDescent="0.25">
      <c r="A31" s="533" t="s">
        <v>272</v>
      </c>
      <c r="B31" s="790">
        <v>40148</v>
      </c>
      <c r="C31" s="790"/>
      <c r="D31" s="790">
        <f>IF(B31="","",B31)</f>
        <v>40148</v>
      </c>
      <c r="E31" s="790"/>
      <c r="F31" s="790">
        <f>IF(OR(F32=""),"",F32-('1 - Project Structuring'!$J$42*30.4))</f>
        <v>40954.787024999998</v>
      </c>
      <c r="G31" s="830">
        <f t="shared" si="0"/>
        <v>26.539046874999929</v>
      </c>
      <c r="H31" s="790">
        <v>40148</v>
      </c>
      <c r="I31" s="790"/>
      <c r="J31" s="790">
        <f>IF(H31="","",H31)</f>
        <v>40148</v>
      </c>
      <c r="K31" s="790"/>
      <c r="L31" s="790">
        <f>IF(OR(L32=""),"",L32-('1 - Project Structuring'!$J$42*30.4))</f>
        <v>40941.962025000001</v>
      </c>
      <c r="M31" s="830">
        <f t="shared" si="1"/>
        <v>26.117171875000025</v>
      </c>
      <c r="N31" s="746">
        <f>SUMIFS('10 - Mit. Risk Register'!$H$5:$H$104,'10 - Mit. Risk Register'!$V$5:$V$104,"F2")</f>
        <v>0</v>
      </c>
    </row>
    <row r="32" spans="1:14" ht="18" x14ac:dyDescent="0.25">
      <c r="A32" s="533" t="s">
        <v>33</v>
      </c>
      <c r="B32" s="789">
        <v>13.125</v>
      </c>
      <c r="C32" s="790">
        <f>IF(D29="","",D29)</f>
        <v>40555.787024999998</v>
      </c>
      <c r="D32" s="790">
        <f>IF(OR(C32="",B32="",D31=""),"",MAX(C32+(B32*30.4),D31+('1 - Project Structuring'!$J$42*30.4),D30-('1 - Project Structuring'!$J$40*30.4)+('1 - Project Structuring'!$J$41*30.4)))</f>
        <v>40954.787024999998</v>
      </c>
      <c r="E32" s="790">
        <f>IF(OR(F32="",B32=""),"",F32-(B32*30.4))</f>
        <v>40555.787024999998</v>
      </c>
      <c r="F32" s="790">
        <f>IF(OR(E36="",F36=""),"",MIN(E36+('1 - Project Structuring'!$J$43*30.4),F36-('1 - Project Structuring'!$J$46*30.4),F34-('1 - Project Structuring'!$J$48*30.4)+('1 - Project Structuring'!$J$47*30.4)))</f>
        <v>40954.787024999998</v>
      </c>
      <c r="G32" s="830">
        <f t="shared" si="0"/>
        <v>0</v>
      </c>
      <c r="H32" s="789">
        <v>12.703125</v>
      </c>
      <c r="I32" s="790">
        <f>IF(J29="","",J29)</f>
        <v>40555.787024999998</v>
      </c>
      <c r="J32" s="790">
        <f>IF(OR(I32="",H32="",J31=""),"",MAX(I32+(H32*30.4),J31+('1 - Project Structuring'!$J$42*30.4),J30-('1 - Project Structuring'!$J$40*30.4)+('1 - Project Structuring'!$J$41*30.4)))</f>
        <v>40941.962025000001</v>
      </c>
      <c r="K32" s="790">
        <f>IF(OR(L32="",H32=""),"",L32-(H32*30.4))</f>
        <v>40555.787024999998</v>
      </c>
      <c r="L32" s="790">
        <f>IF(OR(K36="",L36=""),"",MIN(K36+('1 - Project Structuring'!$J$43*30.4),L36-('1 - Project Structuring'!$J$46*30.4),L34-('1 - Project Structuring'!$J$48*30.4)+('1 - Project Structuring'!$J$47*30.4)))</f>
        <v>40941.962025000001</v>
      </c>
      <c r="M32" s="830">
        <f t="shared" si="1"/>
        <v>0</v>
      </c>
      <c r="N32" s="746">
        <f>SUMIFS('10 - Mit. Risk Register'!$H$5:$H$104,'10 - Mit. Risk Register'!$V$5:$V$104,"RR")</f>
        <v>2.2659444425839612</v>
      </c>
    </row>
    <row r="33" spans="1:14" ht="18" x14ac:dyDescent="0.25">
      <c r="A33" s="533" t="s">
        <v>281</v>
      </c>
      <c r="B33" s="790">
        <v>40148</v>
      </c>
      <c r="C33" s="790"/>
      <c r="D33" s="790">
        <f>IF(B33="","",B33)</f>
        <v>40148</v>
      </c>
      <c r="E33" s="790"/>
      <c r="F33" s="790">
        <f>IF(E34="","",E34)</f>
        <v>40581.199524999996</v>
      </c>
      <c r="G33" s="830">
        <f t="shared" si="0"/>
        <v>14.249984374999881</v>
      </c>
      <c r="H33" s="790">
        <v>40148</v>
      </c>
      <c r="I33" s="790"/>
      <c r="J33" s="790">
        <f>IF(H33="","",H33)</f>
        <v>40148</v>
      </c>
      <c r="K33" s="790"/>
      <c r="L33" s="790">
        <f>IF(K34="","",K34)</f>
        <v>40568.374524999999</v>
      </c>
      <c r="M33" s="830">
        <f t="shared" si="1"/>
        <v>13.828109374999977</v>
      </c>
      <c r="N33" s="746">
        <f>SUMIFS('10 - Mit. Risk Register'!$H$5:$H$104,'10 - Mit. Risk Register'!$V$5:$V$104,"F3")</f>
        <v>0</v>
      </c>
    </row>
    <row r="34" spans="1:14" ht="18" x14ac:dyDescent="0.25">
      <c r="A34" s="533" t="s">
        <v>35</v>
      </c>
      <c r="B34" s="789">
        <v>6.2890625</v>
      </c>
      <c r="C34" s="790">
        <f>IF(OR(D33="",D29=""),"",MAX(D33,D29))</f>
        <v>40555.787024999998</v>
      </c>
      <c r="D34" s="790">
        <f>IF(OR(C34="",B34="",D30="",D32=""),"",MAX(C34+(B34*30.4),D30-('1 - Project Structuring'!$J$38*30.4)+('1 - Project Structuring'!$J$39*30.4),D32-('1 - Project Structuring'!$J$47*30.4)+('1 - Project Structuring'!$J$48*30.4)))</f>
        <v>40772.387024999996</v>
      </c>
      <c r="E34" s="790">
        <f>IF(OR(F34="",B34=""),"",F34-(B34*30.4))</f>
        <v>40581.199524999996</v>
      </c>
      <c r="F34" s="790">
        <f>IF(E35="","",E35)</f>
        <v>40772.387024999996</v>
      </c>
      <c r="G34" s="830">
        <f t="shared" si="0"/>
        <v>0</v>
      </c>
      <c r="H34" s="789">
        <v>6.2890625</v>
      </c>
      <c r="I34" s="790">
        <f>IF(OR(J33="",J29=""),"",MAX(J33,J29))</f>
        <v>40555.787024999998</v>
      </c>
      <c r="J34" s="790">
        <f>IF(OR(I34="",H34="",J30="",J32=""),"",MAX(I34+(H34*30.4),J30-('1 - Project Structuring'!$J$38*30.4)+('1 - Project Structuring'!$J$39*30.4),J32-('1 - Project Structuring'!$J$47*30.4)+('1 - Project Structuring'!$J$48*30.4)))</f>
        <v>40759.562024999999</v>
      </c>
      <c r="K34" s="790">
        <f>IF(OR(L34="",H34=""),"",L34-(H34*30.4))</f>
        <v>40568.374524999999</v>
      </c>
      <c r="L34" s="790">
        <f>IF(K35="","",K35)</f>
        <v>40759.562024999999</v>
      </c>
      <c r="M34" s="830">
        <f t="shared" si="1"/>
        <v>0</v>
      </c>
      <c r="N34" s="746">
        <f>SUMIFS('10 - Mit. Risk Register'!$H$5:$H$104,'10 - Mit. Risk Register'!$V$5:$V$104,"PR")</f>
        <v>1.0108744292416232</v>
      </c>
    </row>
    <row r="35" spans="1:14" ht="18" x14ac:dyDescent="0.25">
      <c r="A35" s="533" t="s">
        <v>34</v>
      </c>
      <c r="B35" s="789">
        <v>6.75</v>
      </c>
      <c r="C35" s="790">
        <f>IF(D34="","",D34)</f>
        <v>40772.387024999996</v>
      </c>
      <c r="D35" s="790">
        <f>IF(OR(C35="",B35=""),"",C35+(B35*30.4))</f>
        <v>40977.587024999993</v>
      </c>
      <c r="E35" s="790">
        <f>IF(OR(F35="",B35="",E36=""),"",MIN(F35-(B35*30.4),E36-('1 - Project Structuring'!$J$44*30.4)))</f>
        <v>40772.387024999996</v>
      </c>
      <c r="F35" s="790">
        <f>IF(OR(F36=""),"",F36-('1 - Project Structuring'!$J$45*30.4))</f>
        <v>41132.769524999996</v>
      </c>
      <c r="G35" s="830">
        <f t="shared" si="0"/>
        <v>5.104687500000086</v>
      </c>
      <c r="H35" s="789">
        <v>6.75</v>
      </c>
      <c r="I35" s="790">
        <f>IF(J34="","",J34)</f>
        <v>40759.562024999999</v>
      </c>
      <c r="J35" s="790">
        <f>IF(OR(I35="",H35=""),"",I35+(H35*30.4))</f>
        <v>40964.762024999996</v>
      </c>
      <c r="K35" s="790">
        <f>IF(OR(L35="",H35="",K36=""),"",MIN(L35-(H35*30.4),K36-('1 - Project Structuring'!$J$44*30.4)))</f>
        <v>40759.562024999999</v>
      </c>
      <c r="L35" s="790">
        <f>IF(OR(L36=""),"",L36-('1 - Project Structuring'!$J$45*30.4))</f>
        <v>41105.409525000003</v>
      </c>
      <c r="M35" s="830">
        <f t="shared" si="1"/>
        <v>4.6265625000002109</v>
      </c>
      <c r="N35" s="746">
        <f>SUMIFS('10 - Mit. Risk Register'!$H$5:$H$104,'10 - Mit. Risk Register'!$V$5:$V$104,"FD")</f>
        <v>0</v>
      </c>
    </row>
    <row r="36" spans="1:14" ht="18" x14ac:dyDescent="0.25">
      <c r="A36" s="534" t="s">
        <v>36</v>
      </c>
      <c r="B36" s="789">
        <v>16.854687500000001</v>
      </c>
      <c r="C36" s="790">
        <f>IF(OR(D30="",C35="",,D32=""),"",MAX(D30,C35+('1 - Project Structuring'!$J$44*30.4),D32-('1 - Project Structuring'!$J$43*30.4)))</f>
        <v>40802.787024999998</v>
      </c>
      <c r="D36" s="790">
        <f>IF(OR(C36="",B36="",D35="",D32=""),"",MAX(C36+(B36*30.4),D35+('1 - Project Structuring'!$J$45*30.4),D32+('1 - Project Structuring'!$J$46*30.4)))</f>
        <v>41315.169524999998</v>
      </c>
      <c r="E36" s="790">
        <f>IF(OR(F36="",B36=""),"",F36-(B36*30.4))</f>
        <v>40802.787024999998</v>
      </c>
      <c r="F36" s="790">
        <f>IF(D36="","",D36)</f>
        <v>41315.169524999998</v>
      </c>
      <c r="G36" s="830">
        <f t="shared" si="0"/>
        <v>0</v>
      </c>
      <c r="H36" s="789">
        <v>16.376562499999999</v>
      </c>
      <c r="I36" s="790">
        <f>IF(OR(J30="",I35="",,J32=""),"",MAX(J30,I35+('1 - Project Structuring'!$J$44*30.4),J32-('1 - Project Structuring'!$J$43*30.4)))</f>
        <v>40789.962025000001</v>
      </c>
      <c r="J36" s="790">
        <f>IF(OR(I36="",H36="",J35="",J32=""),"",MAX(I36+(H36*30.4),J35+('1 - Project Structuring'!$J$45*30.4),J32+('1 - Project Structuring'!$J$46*30.4)))</f>
        <v>41287.809525000004</v>
      </c>
      <c r="K36" s="790">
        <f>IF(OR(L36="",H36=""),"",L36-(H36*30.4))</f>
        <v>40789.962025000001</v>
      </c>
      <c r="L36" s="790">
        <f>IF(J36="","",J36)</f>
        <v>41287.809525000004</v>
      </c>
      <c r="M36" s="830">
        <f t="shared" si="1"/>
        <v>0</v>
      </c>
      <c r="N36" s="751">
        <f>SUMIFS('10 - Mit. Risk Register'!$H$5:$H$104,'10 - Mit. Risk Register'!$V$5:$V$104,"CR")</f>
        <v>0.20237895920684279</v>
      </c>
    </row>
    <row r="37" spans="1:14" ht="18" x14ac:dyDescent="0.25">
      <c r="A37" s="534" t="s">
        <v>46</v>
      </c>
      <c r="B37" s="789">
        <v>600</v>
      </c>
      <c r="C37" s="790">
        <f>IF(OR(C36="",B36=""),"",C36+(B36*30.4))</f>
        <v>41315.169524999998</v>
      </c>
      <c r="D37" s="790">
        <f>IF(OR(C37="",B37=""),"",C37+(B37*30.4))</f>
        <v>59555.169524999998</v>
      </c>
      <c r="E37" s="790">
        <f>IF(OR(F37="",B37=""),"",F37-(B37*30.4))</f>
        <v>41315.169524999998</v>
      </c>
      <c r="F37" s="790">
        <f>IF(E38="","",E38)</f>
        <v>59555.169524999998</v>
      </c>
      <c r="G37" s="830"/>
      <c r="H37" s="789">
        <v>600</v>
      </c>
      <c r="I37" s="790">
        <f>IF(OR(I36="",H36=""),"",I36+(H36*30.4))</f>
        <v>41287.809525000004</v>
      </c>
      <c r="J37" s="790">
        <f>IF(OR(I37="",H37=""),"",I37+(H37*30.4))</f>
        <v>59527.809525000004</v>
      </c>
      <c r="K37" s="790">
        <f>IF(OR(L37="",H37=""),"",L37-(H37*30.4))</f>
        <v>41287.809525000004</v>
      </c>
      <c r="L37" s="790">
        <f>IF(K38="","",K38)</f>
        <v>59527.809525000004</v>
      </c>
      <c r="M37" s="830"/>
      <c r="N37" s="751"/>
    </row>
    <row r="38" spans="1:14" ht="18.75" thickBot="1" x14ac:dyDescent="0.3">
      <c r="A38" s="438" t="s">
        <v>47</v>
      </c>
      <c r="B38" s="837">
        <v>0</v>
      </c>
      <c r="C38" s="790">
        <f>IF(D37="","",D37)</f>
        <v>59555.169524999998</v>
      </c>
      <c r="D38" s="828">
        <f>IF(OR(C38="",B38=""),"",C38+(B38*30.4))</f>
        <v>59555.169524999998</v>
      </c>
      <c r="E38" s="828">
        <f>IF(OR(F38="",B38=""),"",F38-(B38*30.4))</f>
        <v>59555.169524999998</v>
      </c>
      <c r="F38" s="790">
        <f>IF(D38="","",D38)</f>
        <v>59555.169524999998</v>
      </c>
      <c r="G38" s="831"/>
      <c r="H38" s="837">
        <v>0</v>
      </c>
      <c r="I38" s="790">
        <f>IF(J37="","",J37)</f>
        <v>59527.809525000004</v>
      </c>
      <c r="J38" s="828">
        <f>IF(OR(I38="",H38=""),"",I38+(H38*30.4))</f>
        <v>59527.809525000004</v>
      </c>
      <c r="K38" s="828">
        <f>IF(OR(L38="",H38=""),"",L38-(H38*30.4))</f>
        <v>59527.809525000004</v>
      </c>
      <c r="L38" s="790">
        <f>IF(J38="","",J38)</f>
        <v>59527.809525000004</v>
      </c>
      <c r="M38" s="831"/>
      <c r="N38" s="746"/>
    </row>
    <row r="39" spans="1:14" ht="18.75" thickBot="1" x14ac:dyDescent="0.3">
      <c r="A39" s="439" t="s">
        <v>23</v>
      </c>
      <c r="B39" s="744">
        <v>40148</v>
      </c>
      <c r="C39" s="742"/>
      <c r="D39" s="747"/>
      <c r="E39" s="742"/>
      <c r="F39" s="742"/>
      <c r="G39" s="741"/>
      <c r="H39" s="745">
        <v>40148</v>
      </c>
      <c r="I39" s="742"/>
      <c r="J39" s="747"/>
      <c r="K39" s="742"/>
      <c r="L39" s="748"/>
      <c r="M39" s="749" t="s">
        <v>37</v>
      </c>
      <c r="N39" s="775">
        <f>SUM('11 - Mit. Project Performance'!$N$26:$N$38)</f>
        <v>5.2344269528772553</v>
      </c>
    </row>
    <row r="40" spans="1:14" ht="18.75" thickBot="1" x14ac:dyDescent="0.3">
      <c r="A40" s="125" t="s">
        <v>94</v>
      </c>
      <c r="B40" s="744">
        <v>41315.169524999998</v>
      </c>
      <c r="C40" s="742"/>
      <c r="D40" s="742"/>
      <c r="E40" s="742"/>
      <c r="F40" s="742"/>
      <c r="G40" s="741"/>
      <c r="H40" s="745">
        <v>41287.809525000004</v>
      </c>
      <c r="I40" s="742"/>
      <c r="J40" s="742"/>
      <c r="K40" s="742"/>
      <c r="L40" s="742"/>
      <c r="M40" s="752"/>
      <c r="N40" s="82"/>
    </row>
    <row r="41" spans="1:14" ht="24.75" customHeight="1" thickBot="1" x14ac:dyDescent="0.3">
      <c r="A41" s="126" t="s">
        <v>115</v>
      </c>
      <c r="B41" s="791">
        <v>38.393734374999923</v>
      </c>
      <c r="C41" s="742"/>
      <c r="D41" s="742"/>
      <c r="E41" s="742"/>
      <c r="F41" s="742"/>
      <c r="G41" s="741"/>
      <c r="H41" s="792">
        <v>37.493734375000138</v>
      </c>
      <c r="I41" s="742"/>
      <c r="J41" s="742"/>
      <c r="K41" s="742"/>
      <c r="L41" s="742"/>
      <c r="M41" s="753"/>
      <c r="N41" s="82"/>
    </row>
  </sheetData>
  <sheetProtection sheet="1" scenarios="1"/>
  <conditionalFormatting sqref="B26:G27 B29:G30 B28 D28 F28:G28 B31 D31 F31:G31 B32:G38">
    <cfRule type="containsBlanks" dxfId="36" priority="10">
      <formula>LEN(TRIM(B26))=0</formula>
    </cfRule>
  </conditionalFormatting>
  <conditionalFormatting sqref="C28">
    <cfRule type="containsBlanks" dxfId="35" priority="9">
      <formula>LEN(TRIM(C28))=0</formula>
    </cfRule>
  </conditionalFormatting>
  <conditionalFormatting sqref="E28">
    <cfRule type="containsBlanks" dxfId="34" priority="8">
      <formula>LEN(TRIM(E28))=0</formula>
    </cfRule>
  </conditionalFormatting>
  <conditionalFormatting sqref="C31">
    <cfRule type="containsBlanks" dxfId="33" priority="7">
      <formula>LEN(TRIM(C31))=0</formula>
    </cfRule>
  </conditionalFormatting>
  <conditionalFormatting sqref="E31">
    <cfRule type="containsBlanks" dxfId="32" priority="6">
      <formula>LEN(TRIM(E31))=0</formula>
    </cfRule>
  </conditionalFormatting>
  <conditionalFormatting sqref="H26:M27 H29:M30 H28 J28 L28:M28 H31 J31 L31:M31 H32:M38">
    <cfRule type="containsBlanks" dxfId="31" priority="5">
      <formula>LEN(TRIM(H26))=0</formula>
    </cfRule>
  </conditionalFormatting>
  <conditionalFormatting sqref="I28">
    <cfRule type="containsBlanks" dxfId="30" priority="4">
      <formula>LEN(TRIM(I28))=0</formula>
    </cfRule>
  </conditionalFormatting>
  <conditionalFormatting sqref="K28">
    <cfRule type="containsBlanks" dxfId="29" priority="3">
      <formula>LEN(TRIM(K28))=0</formula>
    </cfRule>
  </conditionalFormatting>
  <conditionalFormatting sqref="I31">
    <cfRule type="containsBlanks" dxfId="28" priority="2">
      <formula>LEN(TRIM(I31))=0</formula>
    </cfRule>
  </conditionalFormatting>
  <conditionalFormatting sqref="K31">
    <cfRule type="containsBlanks" dxfId="27" priority="1">
      <formula>LEN(TRIM(K31))=0</formula>
    </cfRule>
  </conditionalFormatting>
  <dataValidations count="4">
    <dataValidation allowBlank="1" showInputMessage="1" showErrorMessage="1" promptTitle="Schedule Duration" prompt="The schedule duration are sequenced using the same assumption in Step 6 - Unmitigated Risk Register" sqref="E3:E5"/>
    <dataValidation allowBlank="1" showInputMessage="1" showErrorMessage="1" promptTitle="Schedule Duration Assumption" prompt="The schedule duration are sequenced using the same assumption in Step 6 - Unmitigated Project Performance" sqref="B4"/>
    <dataValidation allowBlank="1" showInputMessage="1" showErrorMessage="1" promptTitle="Project Duration" prompt="Project Duration is the difference between the Construction FInish Date and the the Project Start Date_x000a_" sqref="H41 B41"/>
    <dataValidation allowBlank="1" showInputMessage="1" showErrorMessage="1" promptTitle="Total Severity" prompt="Total Severity assumes a comprehensive and non-overlapping set of risks" sqref="M39"/>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44061" r:id="rId4">
          <objectPr defaultSize="0" autoPict="0" r:id="rId5">
            <anchor moveWithCells="1">
              <from>
                <xdr:col>0</xdr:col>
                <xdr:colOff>914400</xdr:colOff>
                <xdr:row>2</xdr:row>
                <xdr:rowOff>152400</xdr:rowOff>
              </from>
              <to>
                <xdr:col>0</xdr:col>
                <xdr:colOff>1543050</xdr:colOff>
                <xdr:row>3</xdr:row>
                <xdr:rowOff>581025</xdr:rowOff>
              </to>
            </anchor>
          </objectPr>
        </oleObject>
      </mc:Choice>
      <mc:Fallback>
        <oleObject progId="AcroExch.Document.DC" dvAspect="DVASPECT_ICON" shapeId="44061" r:id="rId4"/>
      </mc:Fallback>
    </mc:AlternateContent>
  </oleObjects>
  <mc:AlternateContent xmlns:mc="http://schemas.openxmlformats.org/markup-compatibility/2006">
    <mc:Choice Requires="x14">
      <controls>
        <mc:AlternateContent xmlns:mc="http://schemas.openxmlformats.org/markup-compatibility/2006">
          <mc:Choice Requires="x14">
            <control shapeId="44034" r:id="rId6" name="Button 2">
              <controlPr defaultSize="0" print="0" autoFill="0" autoPict="0" macro="[0]!ButtonControl10">
                <anchor>
                  <from>
                    <xdr:col>4</xdr:col>
                    <xdr:colOff>219075</xdr:colOff>
                    <xdr:row>2</xdr:row>
                    <xdr:rowOff>219075</xdr:rowOff>
                  </from>
                  <to>
                    <xdr:col>5</xdr:col>
                    <xdr:colOff>190500</xdr:colOff>
                    <xdr:row>3</xdr:row>
                    <xdr:rowOff>285750</xdr:rowOff>
                  </to>
                </anchor>
              </controlPr>
            </control>
          </mc:Choice>
        </mc:AlternateContent>
        <mc:AlternateContent xmlns:mc="http://schemas.openxmlformats.org/markup-compatibility/2006">
          <mc:Choice Requires="x14">
            <control shapeId="44035" r:id="rId7" name="Button 3">
              <controlPr defaultSize="0" print="0" autoFill="0" autoPict="0" macro="[0]!ButtonControl12">
                <anchor>
                  <from>
                    <xdr:col>6</xdr:col>
                    <xdr:colOff>276225</xdr:colOff>
                    <xdr:row>2</xdr:row>
                    <xdr:rowOff>219075</xdr:rowOff>
                  </from>
                  <to>
                    <xdr:col>7</xdr:col>
                    <xdr:colOff>266700</xdr:colOff>
                    <xdr:row>3</xdr:row>
                    <xdr:rowOff>285750</xdr:rowOff>
                  </to>
                </anchor>
              </controlPr>
            </control>
          </mc:Choice>
        </mc:AlternateContent>
        <mc:AlternateContent xmlns:mc="http://schemas.openxmlformats.org/markup-compatibility/2006">
          <mc:Choice Requires="x14">
            <control shapeId="44036" r:id="rId8" name="Button 4">
              <controlPr defaultSize="0" print="0" autoFill="0" autoPict="0" macro="[0]!ButtonControlHome">
                <anchor>
                  <from>
                    <xdr:col>5</xdr:col>
                    <xdr:colOff>333375</xdr:colOff>
                    <xdr:row>2</xdr:row>
                    <xdr:rowOff>219075</xdr:rowOff>
                  </from>
                  <to>
                    <xdr:col>6</xdr:col>
                    <xdr:colOff>133350</xdr:colOff>
                    <xdr:row>3</xdr:row>
                    <xdr:rowOff>285750</xdr:rowOff>
                  </to>
                </anchor>
              </controlPr>
            </control>
          </mc:Choice>
        </mc:AlternateContent>
        <mc:AlternateContent xmlns:mc="http://schemas.openxmlformats.org/markup-compatibility/2006">
          <mc:Choice Requires="x14">
            <control shapeId="44037" r:id="rId9" name="Button 5">
              <controlPr defaultSize="0" print="0" autoFill="0" autoPict="0" macro="[0]!Sheet17.SumAllRisks">
                <anchor>
                  <from>
                    <xdr:col>2</xdr:col>
                    <xdr:colOff>647700</xdr:colOff>
                    <xdr:row>2</xdr:row>
                    <xdr:rowOff>133350</xdr:rowOff>
                  </from>
                  <to>
                    <xdr:col>4</xdr:col>
                    <xdr:colOff>66675</xdr:colOff>
                    <xdr:row>3</xdr:row>
                    <xdr:rowOff>590550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25"/>
  <sheetViews>
    <sheetView showGridLines="0" zoomScale="70" zoomScaleNormal="70" workbookViewId="0"/>
  </sheetViews>
  <sheetFormatPr defaultRowHeight="15" x14ac:dyDescent="0.25"/>
  <sheetData>
    <row r="1" spans="1:30" ht="35.25" x14ac:dyDescent="0.5">
      <c r="A1" s="652"/>
      <c r="B1" s="652"/>
      <c r="C1" s="652"/>
      <c r="D1" s="652"/>
      <c r="E1" s="652"/>
      <c r="F1" s="652"/>
      <c r="G1" s="652"/>
      <c r="H1" s="652"/>
      <c r="I1" s="652"/>
      <c r="J1" s="652"/>
      <c r="K1" s="652"/>
      <c r="L1" s="652"/>
      <c r="M1" s="652" t="s">
        <v>259</v>
      </c>
      <c r="N1" s="652"/>
      <c r="O1" s="652"/>
      <c r="P1" s="652"/>
      <c r="Q1" s="652"/>
      <c r="R1" s="652"/>
      <c r="S1" s="652"/>
      <c r="T1" s="652"/>
      <c r="U1" s="652"/>
      <c r="V1" s="652"/>
      <c r="W1" s="652"/>
      <c r="X1" s="652"/>
      <c r="Y1" s="652"/>
      <c r="Z1" s="652"/>
      <c r="AA1" s="655"/>
      <c r="AB1" s="655"/>
      <c r="AC1" s="655"/>
      <c r="AD1" s="655"/>
    </row>
    <row r="2" spans="1:30" ht="33.75" x14ac:dyDescent="0.5">
      <c r="A2" s="653" t="s">
        <v>256</v>
      </c>
      <c r="B2" s="654"/>
      <c r="C2" s="654"/>
      <c r="D2" s="654"/>
      <c r="E2" s="654"/>
      <c r="F2" s="654"/>
      <c r="G2" s="654"/>
      <c r="H2" s="654"/>
      <c r="I2" s="654"/>
      <c r="J2" s="654"/>
      <c r="K2" s="654"/>
      <c r="L2" s="654"/>
      <c r="M2" s="654" t="s">
        <v>269</v>
      </c>
      <c r="N2" s="654"/>
      <c r="O2" s="654"/>
      <c r="P2" s="654"/>
      <c r="Q2" s="654"/>
      <c r="R2" s="654"/>
      <c r="S2" s="654"/>
      <c r="T2" s="654"/>
      <c r="U2" s="654"/>
      <c r="V2" s="654"/>
      <c r="W2" s="654"/>
      <c r="X2" s="654"/>
      <c r="Y2" s="654"/>
      <c r="Z2" s="654"/>
      <c r="AA2" s="656"/>
      <c r="AB2" s="656"/>
      <c r="AC2" s="656"/>
      <c r="AD2" s="656"/>
    </row>
    <row r="3" spans="1:30" ht="20.100000000000001" customHeight="1" x14ac:dyDescent="0.25"/>
    <row r="4" spans="1:30" ht="20.100000000000001" customHeight="1" x14ac:dyDescent="0.25"/>
    <row r="5" spans="1:30" ht="20.100000000000001" customHeight="1" x14ac:dyDescent="0.25"/>
    <row r="11" spans="1:30" x14ac:dyDescent="0.25">
      <c r="K11" s="2"/>
      <c r="L11" s="2"/>
      <c r="M11" s="2"/>
      <c r="N11" s="2"/>
      <c r="O11" s="2"/>
      <c r="P11" s="2"/>
      <c r="Q11" s="2"/>
      <c r="R11" s="2"/>
    </row>
    <row r="12" spans="1:30" x14ac:dyDescent="0.25">
      <c r="K12" s="2"/>
      <c r="L12" s="2"/>
      <c r="M12" s="2"/>
      <c r="N12" s="2"/>
      <c r="O12" s="2"/>
      <c r="P12" s="2"/>
      <c r="Q12" s="2"/>
      <c r="R12" s="2"/>
    </row>
    <row r="13" spans="1:30" x14ac:dyDescent="0.25">
      <c r="K13" s="2"/>
      <c r="L13" s="2"/>
      <c r="M13" s="2"/>
      <c r="N13" s="2"/>
      <c r="O13" s="2"/>
      <c r="P13" s="2"/>
      <c r="Q13" s="2"/>
      <c r="R13" s="2"/>
    </row>
    <row r="14" spans="1:30" x14ac:dyDescent="0.25">
      <c r="K14" s="2"/>
      <c r="L14" s="2"/>
      <c r="M14" s="2"/>
      <c r="N14" s="2"/>
      <c r="O14" s="2"/>
      <c r="P14" s="2"/>
      <c r="Q14" s="2"/>
      <c r="R14" s="2"/>
    </row>
    <row r="15" spans="1:30" x14ac:dyDescent="0.25">
      <c r="K15" s="2"/>
      <c r="L15" s="2"/>
      <c r="M15" s="2"/>
      <c r="N15" s="2"/>
      <c r="O15" s="2"/>
      <c r="P15" s="2"/>
      <c r="Q15" s="2"/>
      <c r="R15" s="2"/>
    </row>
    <row r="16" spans="1:30" x14ac:dyDescent="0.25">
      <c r="K16" s="2"/>
      <c r="L16" s="2"/>
      <c r="M16" s="2"/>
      <c r="N16" s="2"/>
      <c r="O16" s="2"/>
      <c r="P16" s="2"/>
      <c r="Q16" s="2"/>
      <c r="R16" s="2"/>
    </row>
    <row r="17" spans="11:18" x14ac:dyDescent="0.25">
      <c r="K17" s="2"/>
      <c r="L17" s="2"/>
      <c r="M17" s="2"/>
      <c r="N17" s="2"/>
      <c r="O17" s="2"/>
      <c r="P17" s="2"/>
      <c r="Q17" s="2"/>
      <c r="R17" s="2"/>
    </row>
    <row r="18" spans="11:18" x14ac:dyDescent="0.25">
      <c r="K18" s="2"/>
      <c r="L18" s="2"/>
      <c r="M18" s="2"/>
      <c r="N18" s="2"/>
      <c r="O18" s="2"/>
      <c r="P18" s="2"/>
      <c r="Q18" s="2"/>
      <c r="R18" s="2"/>
    </row>
    <row r="19" spans="11:18" x14ac:dyDescent="0.25">
      <c r="K19" s="2"/>
      <c r="L19" s="2"/>
      <c r="M19" s="2"/>
      <c r="N19" s="2"/>
      <c r="O19" s="2"/>
      <c r="P19" s="2"/>
      <c r="Q19" s="2"/>
      <c r="R19" s="2"/>
    </row>
    <row r="20" spans="11:18" x14ac:dyDescent="0.25">
      <c r="K20" s="2"/>
      <c r="L20" s="2"/>
      <c r="M20" s="2"/>
      <c r="N20" s="2"/>
      <c r="O20" s="2"/>
      <c r="P20" s="2"/>
      <c r="Q20" s="2"/>
      <c r="R20" s="2"/>
    </row>
    <row r="21" spans="11:18" x14ac:dyDescent="0.25">
      <c r="K21" s="2"/>
      <c r="L21" s="2"/>
      <c r="M21" s="2"/>
      <c r="N21" s="2"/>
      <c r="O21" s="2"/>
      <c r="P21" s="2"/>
      <c r="Q21" s="2"/>
      <c r="R21" s="2"/>
    </row>
    <row r="22" spans="11:18" x14ac:dyDescent="0.25">
      <c r="K22" s="2"/>
      <c r="L22" s="2"/>
      <c r="M22" s="2"/>
      <c r="N22" s="2"/>
      <c r="O22" s="2"/>
      <c r="P22" s="2"/>
      <c r="Q22" s="2"/>
      <c r="R22" s="2"/>
    </row>
    <row r="23" spans="11:18" x14ac:dyDescent="0.25">
      <c r="K23" s="2"/>
      <c r="L23" s="2"/>
      <c r="M23" s="2"/>
      <c r="N23" s="2"/>
      <c r="O23" s="2"/>
      <c r="P23" s="2"/>
      <c r="Q23" s="2"/>
      <c r="R23" s="2"/>
    </row>
    <row r="24" spans="11:18" x14ac:dyDescent="0.25">
      <c r="K24" s="2"/>
      <c r="L24" s="2"/>
      <c r="M24" s="2"/>
      <c r="N24" s="2"/>
      <c r="O24" s="2"/>
      <c r="P24" s="2"/>
      <c r="Q24" s="2"/>
      <c r="R24" s="2"/>
    </row>
    <row r="25" spans="11:18" x14ac:dyDescent="0.25">
      <c r="K25" s="2"/>
      <c r="L25" s="2"/>
      <c r="M25" s="2"/>
      <c r="N25" s="2"/>
      <c r="O25" s="2"/>
      <c r="P25" s="2"/>
      <c r="Q25" s="2"/>
      <c r="R25" s="2"/>
    </row>
  </sheetData>
  <sheetProtection sheet="1" scenarios="1"/>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58379" r:id="rId4">
          <objectPr defaultSize="0" autoPict="0" r:id="rId5">
            <anchor moveWithCells="1">
              <from>
                <xdr:col>0</xdr:col>
                <xdr:colOff>161925</xdr:colOff>
                <xdr:row>2</xdr:row>
                <xdr:rowOff>28575</xdr:rowOff>
              </from>
              <to>
                <xdr:col>1</xdr:col>
                <xdr:colOff>133350</xdr:colOff>
                <xdr:row>4</xdr:row>
                <xdr:rowOff>200025</xdr:rowOff>
              </to>
            </anchor>
          </objectPr>
        </oleObject>
      </mc:Choice>
      <mc:Fallback>
        <oleObject progId="AcroExch.Document.11" dvAspect="DVASPECT_ICON" shapeId="58379" r:id="rId4"/>
      </mc:Fallback>
    </mc:AlternateContent>
  </oleObjects>
  <mc:AlternateContent xmlns:mc="http://schemas.openxmlformats.org/markup-compatibility/2006">
    <mc:Choice Requires="x14">
      <controls>
        <mc:AlternateContent xmlns:mc="http://schemas.openxmlformats.org/markup-compatibility/2006">
          <mc:Choice Requires="x14">
            <control shapeId="58369" r:id="rId6" name="Button 1">
              <controlPr defaultSize="0" print="0" autoFill="0" autoPict="0" macro="[0]!ButtonControl11">
                <anchor>
                  <from>
                    <xdr:col>9</xdr:col>
                    <xdr:colOff>219075</xdr:colOff>
                    <xdr:row>3</xdr:row>
                    <xdr:rowOff>9525</xdr:rowOff>
                  </from>
                  <to>
                    <xdr:col>11</xdr:col>
                    <xdr:colOff>552450</xdr:colOff>
                    <xdr:row>4</xdr:row>
                    <xdr:rowOff>104775</xdr:rowOff>
                  </to>
                </anchor>
              </controlPr>
            </control>
          </mc:Choice>
        </mc:AlternateContent>
        <mc:AlternateContent xmlns:mc="http://schemas.openxmlformats.org/markup-compatibility/2006">
          <mc:Choice Requires="x14">
            <control shapeId="58370" r:id="rId7" name="Button 2">
              <controlPr defaultSize="0" print="0" autoFill="0" autoPict="0" macro="[0]!ButtonControl13">
                <anchor>
                  <from>
                    <xdr:col>14</xdr:col>
                    <xdr:colOff>66675</xdr:colOff>
                    <xdr:row>3</xdr:row>
                    <xdr:rowOff>9525</xdr:rowOff>
                  </from>
                  <to>
                    <xdr:col>16</xdr:col>
                    <xdr:colOff>371475</xdr:colOff>
                    <xdr:row>4</xdr:row>
                    <xdr:rowOff>104775</xdr:rowOff>
                  </to>
                </anchor>
              </controlPr>
            </control>
          </mc:Choice>
        </mc:AlternateContent>
        <mc:AlternateContent xmlns:mc="http://schemas.openxmlformats.org/markup-compatibility/2006">
          <mc:Choice Requires="x14">
            <control shapeId="58371" r:id="rId8" name="Button 3">
              <controlPr defaultSize="0" print="0" autoFill="0" autoPict="0" macro="[0]!ButtonControlHome">
                <anchor>
                  <from>
                    <xdr:col>12</xdr:col>
                    <xdr:colOff>0</xdr:colOff>
                    <xdr:row>3</xdr:row>
                    <xdr:rowOff>9525</xdr:rowOff>
                  </from>
                  <to>
                    <xdr:col>13</xdr:col>
                    <xdr:colOff>581025</xdr:colOff>
                    <xdr:row>4</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FD441"/>
  <sheetViews>
    <sheetView showGridLines="0" zoomScale="55" zoomScaleNormal="55" zoomScaleSheetLayoutView="96" workbookViewId="0"/>
  </sheetViews>
  <sheetFormatPr defaultRowHeight="15" x14ac:dyDescent="0.25"/>
  <cols>
    <col min="1" max="17" width="10.28515625" customWidth="1"/>
    <col min="18" max="18" width="15.140625" customWidth="1"/>
    <col min="19" max="19" width="45.7109375" bestFit="1" customWidth="1"/>
    <col min="20" max="20" width="24.42578125" bestFit="1" customWidth="1"/>
    <col min="21" max="21" width="19.5703125" customWidth="1"/>
    <col min="22" max="24" width="10.28515625" customWidth="1"/>
    <col min="25" max="25" width="9.140625" customWidth="1"/>
    <col min="26" max="26" width="4.7109375" customWidth="1"/>
    <col min="27" max="27" width="35.7109375" customWidth="1"/>
    <col min="28" max="28" width="23" bestFit="1" customWidth="1"/>
    <col min="29" max="29" width="24.42578125" bestFit="1" customWidth="1"/>
    <col min="30" max="30" width="25.85546875" bestFit="1" customWidth="1"/>
    <col min="31" max="31" width="24.42578125" bestFit="1" customWidth="1"/>
    <col min="32" max="32" width="16" customWidth="1"/>
    <col min="33" max="33" width="13" bestFit="1" customWidth="1"/>
    <col min="34" max="34" width="4.7109375" customWidth="1"/>
    <col min="36" max="39" width="10.28515625" customWidth="1"/>
    <col min="40" max="40" width="48.140625" bestFit="1" customWidth="1"/>
    <col min="41" max="41" width="37.85546875" customWidth="1"/>
    <col min="42" max="45" width="10.28515625" customWidth="1"/>
    <col min="47" max="47" width="65.140625" customWidth="1"/>
    <col min="48" max="48" width="11.5703125" customWidth="1"/>
    <col min="49" max="49" width="13.85546875" customWidth="1"/>
    <col min="50" max="50" width="15.140625" customWidth="1"/>
    <col min="51" max="51" width="22.85546875" customWidth="1"/>
    <col min="52" max="52" width="12.85546875" customWidth="1"/>
    <col min="53" max="53" width="12.28515625" customWidth="1"/>
    <col min="54" max="54" width="30.7109375" customWidth="1"/>
    <col min="55" max="55" width="15.42578125" customWidth="1"/>
    <col min="56" max="56" width="15" customWidth="1"/>
    <col min="57" max="57" width="14.7109375" customWidth="1"/>
    <col min="58" max="58" width="24.42578125" bestFit="1" customWidth="1"/>
    <col min="59" max="59" width="25.85546875" bestFit="1" customWidth="1"/>
    <col min="60" max="60" width="18.7109375" bestFit="1" customWidth="1"/>
    <col min="61" max="61" width="14.7109375" customWidth="1"/>
    <col min="62" max="62" width="13.7109375" customWidth="1"/>
    <col min="63" max="63" width="15.140625" customWidth="1"/>
    <col min="64" max="64" width="14" customWidth="1"/>
    <col min="65" max="65" width="24.42578125" bestFit="1" customWidth="1"/>
    <col min="66" max="66" width="10.140625" customWidth="1"/>
    <col min="67" max="67" width="12.140625" customWidth="1"/>
    <col min="68" max="69" width="9.140625" customWidth="1"/>
    <col min="80" max="94" width="9.140625" customWidth="1"/>
    <col min="95" max="95" width="12" customWidth="1"/>
    <col min="96" max="96" width="9.140625" customWidth="1"/>
    <col min="97" max="97" width="13.42578125" customWidth="1"/>
    <col min="98" max="98" width="17" bestFit="1" customWidth="1"/>
    <col min="99" max="99" width="19" customWidth="1"/>
    <col min="100" max="101" width="15" bestFit="1" customWidth="1"/>
    <col min="102" max="102" width="31.140625" customWidth="1"/>
    <col min="103" max="103" width="14.85546875" customWidth="1"/>
    <col min="104" max="104" width="14.42578125" customWidth="1"/>
    <col min="105" max="105" width="16.5703125" customWidth="1"/>
    <col min="106" max="106" width="13.140625" customWidth="1"/>
    <col min="107" max="107" width="14.42578125" customWidth="1"/>
    <col min="108" max="108" width="16" customWidth="1"/>
    <col min="109" max="109" width="14.7109375" customWidth="1"/>
    <col min="110" max="110" width="14" customWidth="1"/>
    <col min="111" max="111" width="15.5703125" customWidth="1"/>
    <col min="112" max="112" width="15.85546875" customWidth="1"/>
    <col min="113" max="113" width="13.85546875" bestFit="1" customWidth="1"/>
    <col min="114" max="114" width="7.85546875" customWidth="1"/>
    <col min="115" max="115" width="13" customWidth="1"/>
    <col min="145" max="145" width="9.140625" customWidth="1"/>
    <col min="146" max="146" width="26.85546875" customWidth="1"/>
    <col min="147" max="147" width="101.7109375" customWidth="1"/>
  </cols>
  <sheetData>
    <row r="1" spans="1:114" ht="35.25" x14ac:dyDescent="0.25">
      <c r="A1" s="686"/>
      <c r="B1" s="686"/>
      <c r="C1" s="686"/>
      <c r="D1" s="686"/>
      <c r="E1" s="686"/>
      <c r="F1" s="686"/>
      <c r="G1" s="686" t="s">
        <v>259</v>
      </c>
      <c r="H1" s="686"/>
      <c r="I1" s="686"/>
      <c r="J1" s="686"/>
      <c r="K1" s="686"/>
      <c r="L1" s="686"/>
      <c r="M1" s="686"/>
      <c r="N1" s="686"/>
      <c r="O1" s="2"/>
      <c r="P1" s="2"/>
      <c r="Q1" s="2"/>
      <c r="R1" s="2"/>
      <c r="S1" s="2"/>
      <c r="T1" s="2"/>
      <c r="U1" s="2"/>
      <c r="V1" s="2"/>
      <c r="W1" s="2"/>
      <c r="X1" s="2"/>
      <c r="BB1" s="264" t="s">
        <v>293</v>
      </c>
      <c r="BC1" s="264"/>
      <c r="BD1" s="264"/>
      <c r="BE1" s="264"/>
      <c r="BF1" s="264"/>
      <c r="BG1" s="264"/>
      <c r="BH1" s="264"/>
      <c r="BI1" s="264"/>
      <c r="BJ1" s="264"/>
      <c r="BK1" s="264"/>
      <c r="BL1" s="264"/>
      <c r="BM1" s="264"/>
      <c r="BN1" s="10"/>
      <c r="CX1" s="264" t="s">
        <v>308</v>
      </c>
      <c r="CY1" s="173"/>
      <c r="CZ1" s="173"/>
      <c r="DA1" s="173"/>
      <c r="DB1" s="173"/>
      <c r="DC1" s="173"/>
      <c r="DD1" s="173"/>
      <c r="DE1" s="173"/>
      <c r="DF1" s="173"/>
      <c r="DG1" s="173"/>
      <c r="DH1" s="173"/>
      <c r="DI1" s="173"/>
      <c r="DJ1" s="10"/>
    </row>
    <row r="2" spans="1:114" ht="34.5" thickBot="1" x14ac:dyDescent="0.55000000000000004">
      <c r="A2" s="653" t="s">
        <v>256</v>
      </c>
      <c r="B2" s="654"/>
      <c r="C2" s="654"/>
      <c r="D2" s="654"/>
      <c r="E2" s="654"/>
      <c r="F2" s="654"/>
      <c r="G2" s="654" t="s">
        <v>305</v>
      </c>
      <c r="H2" s="654"/>
      <c r="I2" s="654"/>
      <c r="J2" s="654"/>
      <c r="K2" s="654"/>
      <c r="L2" s="654"/>
      <c r="M2" s="654"/>
      <c r="N2" s="654"/>
      <c r="O2" s="2"/>
      <c r="P2" s="2"/>
      <c r="Q2" s="2"/>
      <c r="R2" s="2"/>
      <c r="S2" s="2"/>
      <c r="T2" s="2"/>
      <c r="U2" s="2"/>
      <c r="V2" s="2"/>
      <c r="W2" s="2"/>
      <c r="X2" s="2"/>
      <c r="BB2" s="240"/>
      <c r="BC2" s="240"/>
      <c r="BD2" s="240"/>
      <c r="BE2" s="240"/>
      <c r="BF2" s="240"/>
      <c r="BG2" s="240"/>
      <c r="BH2" s="240" t="s">
        <v>178</v>
      </c>
      <c r="BI2" s="240"/>
      <c r="BJ2" s="240"/>
      <c r="BK2" s="240"/>
      <c r="BL2" s="240"/>
      <c r="CX2" s="175"/>
      <c r="CY2" s="175"/>
      <c r="CZ2" s="175"/>
      <c r="DA2" s="175"/>
      <c r="DB2" s="240" t="s">
        <v>178</v>
      </c>
      <c r="DC2" s="175"/>
      <c r="DD2" s="175"/>
      <c r="DE2" s="175"/>
      <c r="DF2" s="175"/>
      <c r="DG2" s="175"/>
      <c r="DH2" s="175"/>
    </row>
    <row r="3" spans="1:114" ht="21" thickBot="1" x14ac:dyDescent="0.35">
      <c r="Q3" s="161"/>
      <c r="R3" s="17"/>
      <c r="S3" s="402" t="s">
        <v>195</v>
      </c>
      <c r="BB3" s="546" t="s">
        <v>0</v>
      </c>
      <c r="BC3" s="604"/>
      <c r="BD3" s="605" t="s">
        <v>87</v>
      </c>
      <c r="BE3" s="606"/>
      <c r="BF3" s="605"/>
      <c r="BG3" s="605" t="s">
        <v>88</v>
      </c>
      <c r="BH3" s="605"/>
      <c r="BI3" s="604"/>
      <c r="BJ3" s="607" t="s">
        <v>307</v>
      </c>
      <c r="BK3" s="605"/>
      <c r="BL3" s="606"/>
      <c r="CX3" s="615" t="s">
        <v>0</v>
      </c>
      <c r="CY3" s="616"/>
      <c r="CZ3" s="617" t="s">
        <v>112</v>
      </c>
      <c r="DA3" s="618"/>
      <c r="DB3" s="616"/>
      <c r="DC3" s="617" t="s">
        <v>99</v>
      </c>
      <c r="DD3" s="618"/>
      <c r="DE3" s="617"/>
      <c r="DF3" s="617"/>
      <c r="DG3" s="619" t="s">
        <v>37</v>
      </c>
      <c r="DH3" s="618"/>
    </row>
    <row r="4" spans="1:114" ht="72" customHeight="1" x14ac:dyDescent="0.25">
      <c r="Q4" s="591" t="s">
        <v>144</v>
      </c>
      <c r="R4" s="592"/>
      <c r="S4" s="593" t="s">
        <v>145</v>
      </c>
      <c r="T4" s="592"/>
      <c r="U4" s="592"/>
      <c r="V4" s="592"/>
      <c r="BB4" s="608"/>
      <c r="BC4" s="609" t="s">
        <v>168</v>
      </c>
      <c r="BD4" s="609" t="s">
        <v>89</v>
      </c>
      <c r="BE4" s="609" t="s">
        <v>90</v>
      </c>
      <c r="BF4" s="609" t="s">
        <v>168</v>
      </c>
      <c r="BG4" s="609" t="s">
        <v>89</v>
      </c>
      <c r="BH4" s="609" t="s">
        <v>90</v>
      </c>
      <c r="BI4" s="609" t="s">
        <v>168</v>
      </c>
      <c r="BJ4" s="609" t="s">
        <v>89</v>
      </c>
      <c r="BK4" s="609" t="s">
        <v>90</v>
      </c>
      <c r="BL4" s="609" t="s">
        <v>169</v>
      </c>
      <c r="CX4" s="620"/>
      <c r="CY4" s="621" t="s">
        <v>168</v>
      </c>
      <c r="CZ4" s="622" t="s">
        <v>89</v>
      </c>
      <c r="DA4" s="623" t="s">
        <v>90</v>
      </c>
      <c r="DB4" s="621" t="s">
        <v>168</v>
      </c>
      <c r="DC4" s="622" t="s">
        <v>89</v>
      </c>
      <c r="DD4" s="623" t="s">
        <v>90</v>
      </c>
      <c r="DE4" s="621" t="s">
        <v>168</v>
      </c>
      <c r="DF4" s="622" t="s">
        <v>89</v>
      </c>
      <c r="DG4" s="622" t="s">
        <v>90</v>
      </c>
      <c r="DH4" s="623" t="s">
        <v>169</v>
      </c>
    </row>
    <row r="5" spans="1:114" ht="23.25" x14ac:dyDescent="0.35">
      <c r="D5" s="510" t="s">
        <v>324</v>
      </c>
      <c r="E5" s="511"/>
      <c r="F5" s="511"/>
      <c r="G5" s="511"/>
      <c r="H5" s="511"/>
      <c r="I5" s="1"/>
      <c r="J5" s="1"/>
      <c r="K5" s="1"/>
      <c r="L5" s="1"/>
      <c r="Q5" s="164" t="s">
        <v>126</v>
      </c>
      <c r="R5" s="165"/>
      <c r="S5" s="164" t="str">
        <f>IF(HOME!C10 = "","",HOME!C10)</f>
        <v>Federal Highway Administration</v>
      </c>
      <c r="T5" s="168"/>
      <c r="U5" s="168"/>
      <c r="V5" s="165"/>
      <c r="AA5" s="307" t="s">
        <v>141</v>
      </c>
      <c r="AB5" s="307"/>
      <c r="BB5" s="608"/>
      <c r="BC5" s="610"/>
      <c r="BD5" s="610"/>
      <c r="BE5" s="610"/>
      <c r="BF5" s="610"/>
      <c r="BG5" s="610"/>
      <c r="BH5" s="610"/>
      <c r="BI5" s="610"/>
      <c r="BJ5" s="610"/>
      <c r="BK5" s="610"/>
      <c r="BL5" s="610"/>
      <c r="CX5" s="620"/>
      <c r="CY5" s="624"/>
      <c r="CZ5" s="625"/>
      <c r="DA5" s="626"/>
      <c r="DB5" s="624"/>
      <c r="DC5" s="625"/>
      <c r="DD5" s="626"/>
      <c r="DE5" s="624"/>
      <c r="DF5" s="625"/>
      <c r="DG5" s="625"/>
      <c r="DH5" s="626"/>
    </row>
    <row r="6" spans="1:114" ht="24" thickBot="1" x14ac:dyDescent="0.4">
      <c r="D6" s="511" t="s">
        <v>323</v>
      </c>
      <c r="E6" s="511"/>
      <c r="F6" s="511"/>
      <c r="G6" s="511"/>
      <c r="H6" s="511"/>
      <c r="I6" s="1"/>
      <c r="J6" s="1"/>
      <c r="K6" s="1"/>
      <c r="L6" s="1"/>
      <c r="Q6" s="166" t="s">
        <v>127</v>
      </c>
      <c r="R6" s="167"/>
      <c r="S6" s="166" t="str">
        <f>IF(HOME!C12 = "","",HOME!C12)</f>
        <v>QDOT District 1</v>
      </c>
      <c r="T6" s="169"/>
      <c r="U6" s="169"/>
      <c r="V6" s="167"/>
      <c r="AA6" s="306"/>
      <c r="AB6" s="306" t="s">
        <v>1</v>
      </c>
      <c r="AC6" s="306"/>
      <c r="AD6" s="306"/>
      <c r="BB6" s="229"/>
      <c r="BC6" s="237"/>
      <c r="BD6" s="237"/>
      <c r="BE6" s="237"/>
      <c r="BF6" s="237"/>
      <c r="BG6" s="237"/>
      <c r="BH6" s="237"/>
      <c r="BI6" s="237"/>
      <c r="BJ6" s="237"/>
      <c r="BK6" s="237"/>
      <c r="BL6" s="237"/>
      <c r="CX6" s="265"/>
      <c r="CY6" s="266"/>
      <c r="CZ6" s="267"/>
      <c r="DA6" s="268"/>
      <c r="DB6" s="266"/>
      <c r="DC6" s="267"/>
      <c r="DD6" s="268"/>
      <c r="DE6" s="266"/>
      <c r="DF6" s="267"/>
      <c r="DG6" s="267"/>
      <c r="DH6" s="268"/>
    </row>
    <row r="7" spans="1:114" ht="18" customHeight="1" x14ac:dyDescent="0.3">
      <c r="K7" s="426"/>
      <c r="Q7" s="164" t="s">
        <v>128</v>
      </c>
      <c r="R7" s="165"/>
      <c r="S7" s="164" t="str">
        <f>IF(HOME!C14 = "","",HOME!C14)</f>
        <v>QDOT Example</v>
      </c>
      <c r="T7" s="168"/>
      <c r="U7" s="168"/>
      <c r="V7" s="165"/>
      <c r="AA7" s="174"/>
      <c r="AB7" s="196" t="s">
        <v>291</v>
      </c>
      <c r="AC7" s="196" t="s">
        <v>290</v>
      </c>
      <c r="AD7" s="196" t="s">
        <v>288</v>
      </c>
      <c r="BB7" s="117" t="str">
        <f>IF('6 - Unmit. Project Performance'!A9="","",'6 - Unmit. Project Performance'!A9)</f>
        <v>Planning</v>
      </c>
      <c r="BC7" s="230" t="str">
        <f>IF('6 - Unmit. Project Performance'!B9="","",'6 - Unmit. Project Performance'!B9)</f>
        <v/>
      </c>
      <c r="BD7" s="231">
        <f>IF('6 - Unmit. Project Performance'!C9="","",'6 - Unmit. Project Performance'!C9)</f>
        <v>0</v>
      </c>
      <c r="BE7" s="232">
        <f>IF('6 - Unmit. Project Performance'!D9="","",'6 - Unmit. Project Performance'!D9)</f>
        <v>0</v>
      </c>
      <c r="BF7" s="233">
        <f>IF('6 - Unmit. Project Performance'!E9="","",'6 - Unmit. Project Performance'!E9)</f>
        <v>0</v>
      </c>
      <c r="BG7" s="231">
        <f>IF('6 - Unmit. Project Performance'!F9="","",'6 - Unmit. Project Performance'!F9)</f>
        <v>0</v>
      </c>
      <c r="BH7" s="234">
        <f>IF('6 - Unmit. Project Performance'!G9="","",'6 - Unmit. Project Performance'!G9)</f>
        <v>0</v>
      </c>
      <c r="BI7" s="230">
        <f>IF('6 - Unmit. Project Performance'!H9="","",'6 - Unmit. Project Performance'!H9)</f>
        <v>0</v>
      </c>
      <c r="BJ7" s="231">
        <f>IF('6 - Unmit. Project Performance'!I9="","",'6 - Unmit. Project Performance'!I9)</f>
        <v>0</v>
      </c>
      <c r="BK7" s="235">
        <f>IF('6 - Unmit. Project Performance'!J9="","",'6 - Unmit. Project Performance'!J9)</f>
        <v>0</v>
      </c>
      <c r="BL7" s="236">
        <f>IF('6 - Unmit. Project Performance'!K9="","",'6 - Unmit. Project Performance'!K9)</f>
        <v>0</v>
      </c>
      <c r="CX7" s="269" t="str">
        <f>IF('11 - Mit. Project Performance'!A10="","",'11 - Mit. Project Performance'!A10)</f>
        <v>Planning</v>
      </c>
      <c r="CY7" s="270">
        <f>IF('11 - Mit. Project Performance'!B10="","",'11 - Mit. Project Performance'!B10)</f>
        <v>0</v>
      </c>
      <c r="CZ7" s="271">
        <f>IF('11 - Mit. Project Performance'!C10="","",'11 - Mit. Project Performance'!C10)</f>
        <v>0</v>
      </c>
      <c r="DA7" s="272">
        <f>IF('11 - Mit. Project Performance'!D10="","",'11 - Mit. Project Performance'!D10)</f>
        <v>0</v>
      </c>
      <c r="DB7" s="273">
        <f>IF('11 - Mit. Project Performance'!E10="","",'11 - Mit. Project Performance'!E10)</f>
        <v>0</v>
      </c>
      <c r="DC7" s="271">
        <f>IF('11 - Mit. Project Performance'!F10="","",'11 - Mit. Project Performance'!F10)</f>
        <v>0</v>
      </c>
      <c r="DD7" s="274">
        <f>IF('11 - Mit. Project Performance'!G10="","",'11 - Mit. Project Performance'!G10)</f>
        <v>0</v>
      </c>
      <c r="DE7" s="270">
        <f>IF('11 - Mit. Project Performance'!H10="","",'11 - Mit. Project Performance'!H10)</f>
        <v>0</v>
      </c>
      <c r="DF7" s="271">
        <f>IF('11 - Mit. Project Performance'!I10="","",'11 - Mit. Project Performance'!I10)</f>
        <v>0</v>
      </c>
      <c r="DG7" s="275">
        <f>IF('11 - Mit. Project Performance'!J10="","",'11 - Mit. Project Performance'!J10)</f>
        <v>0</v>
      </c>
      <c r="DH7" s="276">
        <f>IF('11 - Mit. Project Performance'!K10="","",'11 - Mit. Project Performance'!K10)</f>
        <v>0</v>
      </c>
    </row>
    <row r="8" spans="1:114" ht="22.5" customHeight="1" x14ac:dyDescent="0.3">
      <c r="B8" s="106"/>
      <c r="C8" s="107"/>
      <c r="D8" s="107"/>
      <c r="E8" s="107"/>
      <c r="F8" s="107"/>
      <c r="G8" s="590" t="s">
        <v>236</v>
      </c>
      <c r="H8" s="107"/>
      <c r="I8" s="107"/>
      <c r="J8" s="107"/>
      <c r="K8" s="107"/>
      <c r="L8" s="107"/>
      <c r="M8" s="108"/>
      <c r="Q8" s="166" t="s">
        <v>124</v>
      </c>
      <c r="R8" s="167"/>
      <c r="S8" s="166" t="str">
        <f>IF(HOME!C16 = "","",HOME!C16)</f>
        <v>QDOT Example R09 Guidebook</v>
      </c>
      <c r="T8" s="169"/>
      <c r="U8" s="169"/>
      <c r="V8" s="167"/>
      <c r="AA8" s="195" t="s">
        <v>0</v>
      </c>
      <c r="AB8" s="196" t="s">
        <v>185</v>
      </c>
      <c r="AC8" s="196" t="s">
        <v>289</v>
      </c>
      <c r="AD8" s="196" t="s">
        <v>287</v>
      </c>
      <c r="BB8" s="238" t="str">
        <f>IF('6 - Unmit. Project Performance'!A10="","",'6 - Unmit. Project Performance'!A10)</f>
        <v>Scoping</v>
      </c>
      <c r="BC8" s="214" t="str">
        <f>IF('6 - Unmit. Project Performance'!B10="","",'6 - Unmit. Project Performance'!B10)</f>
        <v/>
      </c>
      <c r="BD8" s="215">
        <f>IF('6 - Unmit. Project Performance'!C10="","",'6 - Unmit. Project Performance'!C10)</f>
        <v>0</v>
      </c>
      <c r="BE8" s="216">
        <f>IF('6 - Unmit. Project Performance'!D10="","",'6 - Unmit. Project Performance'!D10)</f>
        <v>0</v>
      </c>
      <c r="BF8" s="217">
        <f>IF('6 - Unmit. Project Performance'!E10="","",'6 - Unmit. Project Performance'!E10)</f>
        <v>0</v>
      </c>
      <c r="BG8" s="215">
        <f>IF('6 - Unmit. Project Performance'!F10="","",'6 - Unmit. Project Performance'!F10)</f>
        <v>0</v>
      </c>
      <c r="BH8" s="218">
        <f>IF('6 - Unmit. Project Performance'!G10="","",'6 - Unmit. Project Performance'!G10)</f>
        <v>0</v>
      </c>
      <c r="BI8" s="214">
        <f>IF('6 - Unmit. Project Performance'!H10="","",'6 - Unmit. Project Performance'!H10)</f>
        <v>0</v>
      </c>
      <c r="BJ8" s="215">
        <f>IF('6 - Unmit. Project Performance'!I10="","",'6 - Unmit. Project Performance'!I10)</f>
        <v>0</v>
      </c>
      <c r="BK8" s="219">
        <f>IF('6 - Unmit. Project Performance'!J10="","",'6 - Unmit. Project Performance'!J10)</f>
        <v>0</v>
      </c>
      <c r="BL8" s="220">
        <f>IF('6 - Unmit. Project Performance'!K10="","",'6 - Unmit. Project Performance'!K10)</f>
        <v>0</v>
      </c>
      <c r="CX8" s="300" t="str">
        <f>IF('11 - Mit. Project Performance'!A11="","",'11 - Mit. Project Performance'!A11)</f>
        <v>Scoping</v>
      </c>
      <c r="CY8" s="277">
        <f>IF('11 - Mit. Project Performance'!B11="","",'11 - Mit. Project Performance'!B11)</f>
        <v>0</v>
      </c>
      <c r="CZ8" s="278">
        <f>IF('11 - Mit. Project Performance'!C11="","",'11 - Mit. Project Performance'!C11)</f>
        <v>0</v>
      </c>
      <c r="DA8" s="279">
        <f>IF('11 - Mit. Project Performance'!D11="","",'11 - Mit. Project Performance'!D11)</f>
        <v>0</v>
      </c>
      <c r="DB8" s="280">
        <f>IF('11 - Mit. Project Performance'!E11="","",'11 - Mit. Project Performance'!E11)</f>
        <v>0</v>
      </c>
      <c r="DC8" s="278">
        <f>IF('11 - Mit. Project Performance'!F11="","",'11 - Mit. Project Performance'!F11)</f>
        <v>0</v>
      </c>
      <c r="DD8" s="281">
        <f>IF('11 - Mit. Project Performance'!G11="","",'11 - Mit. Project Performance'!G11)</f>
        <v>0</v>
      </c>
      <c r="DE8" s="277">
        <f>IF('11 - Mit. Project Performance'!H11="","",'11 - Mit. Project Performance'!H11)</f>
        <v>0</v>
      </c>
      <c r="DF8" s="278">
        <f>IF('11 - Mit. Project Performance'!I11="","",'11 - Mit. Project Performance'!I11)</f>
        <v>0</v>
      </c>
      <c r="DG8" s="282">
        <f>IF('11 - Mit. Project Performance'!J11="","",'11 - Mit. Project Performance'!J11)</f>
        <v>0</v>
      </c>
      <c r="DH8" s="283">
        <f>IF('11 - Mit. Project Performance'!K11="","",'11 - Mit. Project Performance'!K11)</f>
        <v>0</v>
      </c>
    </row>
    <row r="9" spans="1:114" ht="40.5" customHeight="1" x14ac:dyDescent="0.25">
      <c r="B9" s="109"/>
      <c r="C9" s="110"/>
      <c r="D9" s="110"/>
      <c r="E9" s="110"/>
      <c r="F9" s="110"/>
      <c r="G9" s="110"/>
      <c r="H9" s="110"/>
      <c r="I9" s="110"/>
      <c r="J9" s="110"/>
      <c r="K9" s="110"/>
      <c r="L9" s="110"/>
      <c r="M9" s="111"/>
      <c r="Q9" s="164" t="s">
        <v>129</v>
      </c>
      <c r="R9" s="165"/>
      <c r="S9" s="164" t="str">
        <f>IF(HOME!M10 = "","",HOME!M10)</f>
        <v>Carlos F Figueroa</v>
      </c>
      <c r="T9" s="168"/>
      <c r="U9" s="168"/>
      <c r="V9" s="165"/>
      <c r="AA9" s="187" t="str">
        <f>IF('1 - Project Structuring'!C99="","",'1 - Project Structuring'!C99)</f>
        <v>Planning</v>
      </c>
      <c r="AB9" s="197" t="str">
        <f>IF('1 - Project Structuring'!D99="","",'1 - Project Structuring'!D99)</f>
        <v/>
      </c>
      <c r="AC9" s="197">
        <f>IF('1 - Project Structuring'!E99="","",'1 - Project Structuring'!E99)</f>
        <v>0</v>
      </c>
      <c r="AD9" s="197">
        <f>IF('1 - Project Structuring'!F99="","",'1 - Project Structuring'!F99)</f>
        <v>0</v>
      </c>
      <c r="AN9" s="402" t="s">
        <v>306</v>
      </c>
      <c r="AO9" s="307"/>
      <c r="BB9" s="358" t="str">
        <f>IF('6 - Unmit. Project Performance'!A11="","",'6 - Unmit. Project Performance'!A11)</f>
        <v>Prelim Design/Environmental Process</v>
      </c>
      <c r="BC9" s="333">
        <f>IF('6 - Unmit. Project Performance'!B11="","",'6 - Unmit. Project Performance'!B11)</f>
        <v>1.19</v>
      </c>
      <c r="BD9" s="334">
        <f>IF('6 - Unmit. Project Performance'!C11="","",'6 - Unmit. Project Performance'!C11)</f>
        <v>12</v>
      </c>
      <c r="BE9" s="335">
        <f>IF('6 - Unmit. Project Performance'!D11="","",'6 - Unmit. Project Performance'!D11)</f>
        <v>0</v>
      </c>
      <c r="BF9" s="336">
        <f>IF('6 - Unmit. Project Performance'!E11="","",'6 - Unmit. Project Performance'!E11)</f>
        <v>0.13125000000000001</v>
      </c>
      <c r="BG9" s="334">
        <f>IF('6 - Unmit. Project Performance'!F11="","",'6 - Unmit. Project Performance'!F11)</f>
        <v>1.4140468750000004</v>
      </c>
      <c r="BH9" s="337">
        <f>IF('6 - Unmit. Project Performance'!G11="","",'6 - Unmit. Project Performance'!G11)</f>
        <v>0</v>
      </c>
      <c r="BI9" s="333">
        <f>IF('6 - Unmit. Project Performance'!H11="","",'6 - Unmit. Project Performance'!H11)</f>
        <v>1.32125</v>
      </c>
      <c r="BJ9" s="334">
        <f>IF('6 - Unmit. Project Performance'!I11="","",'6 - Unmit. Project Performance'!I11)</f>
        <v>13.414046875</v>
      </c>
      <c r="BK9" s="338">
        <f>IF('6 - Unmit. Project Performance'!J11="","",'6 - Unmit. Project Performance'!J11)</f>
        <v>0</v>
      </c>
      <c r="BL9" s="339">
        <f>IF('6 - Unmit. Project Performance'!K11="","",'6 - Unmit. Project Performance'!K11)</f>
        <v>1.3432322936040122</v>
      </c>
      <c r="BM9" s="7"/>
      <c r="BN9" s="7"/>
      <c r="CX9" s="353" t="str">
        <f>IF('11 - Mit. Project Performance'!A12="","",'11 - Mit. Project Performance'!A12)</f>
        <v>Prelim Design/Environmental Process</v>
      </c>
      <c r="CY9" s="328">
        <f>IF('11 - Mit. Project Performance'!B12="","",'11 - Mit. Project Performance'!B12)</f>
        <v>1.19</v>
      </c>
      <c r="CZ9" s="312">
        <f>IF('11 - Mit. Project Performance'!C12="","",'11 - Mit. Project Performance'!C12)</f>
        <v>12</v>
      </c>
      <c r="DA9" s="321">
        <f>IF('11 - Mit. Project Performance'!D12="","",'11 - Mit. Project Performance'!D12)</f>
        <v>0</v>
      </c>
      <c r="DB9" s="324">
        <f>IF('11 - Mit. Project Performance'!E12="","",'11 - Mit. Project Performance'!E12)</f>
        <v>0.13125000000000001</v>
      </c>
      <c r="DC9" s="312">
        <f>IF('11 - Mit. Project Performance'!F12="","",'11 - Mit. Project Performance'!F12)</f>
        <v>1.4140468750000004</v>
      </c>
      <c r="DD9" s="327">
        <f>IF('11 - Mit. Project Performance'!G12="","",'11 - Mit. Project Performance'!G12)</f>
        <v>0</v>
      </c>
      <c r="DE9" s="328">
        <f>IF('11 - Mit. Project Performance'!H12="","",'11 - Mit. Project Performance'!H12)</f>
        <v>1.32125</v>
      </c>
      <c r="DF9" s="312">
        <f>IF('11 - Mit. Project Performance'!I12="","",'11 - Mit. Project Performance'!I12)</f>
        <v>13.414046875</v>
      </c>
      <c r="DG9" s="315">
        <f>IF('11 - Mit. Project Performance'!J12="","",'11 - Mit. Project Performance'!J12)</f>
        <v>0</v>
      </c>
      <c r="DH9" s="318">
        <f>IF('11 - Mit. Project Performance'!K12="","",'11 - Mit. Project Performance'!K12)</f>
        <v>1.3432322936040122</v>
      </c>
      <c r="DI9" s="7"/>
      <c r="DJ9" s="7"/>
    </row>
    <row r="10" spans="1:114" ht="20.25" x14ac:dyDescent="0.25">
      <c r="B10" s="46"/>
      <c r="C10" s="47"/>
      <c r="D10" s="47"/>
      <c r="E10" s="47"/>
      <c r="F10" s="47"/>
      <c r="G10" s="47"/>
      <c r="H10" s="47"/>
      <c r="I10" s="47"/>
      <c r="J10" s="47"/>
      <c r="K10" s="47"/>
      <c r="L10" s="47"/>
      <c r="M10" s="48"/>
      <c r="Q10" s="166" t="s">
        <v>125</v>
      </c>
      <c r="R10" s="167"/>
      <c r="S10" s="166" t="str">
        <f>IF(HOME!M12 = "","",HOME!M12)</f>
        <v>Luis Millan</v>
      </c>
      <c r="T10" s="169"/>
      <c r="U10" s="169"/>
      <c r="V10" s="167"/>
      <c r="AA10" s="198" t="str">
        <f>IF('1 - Project Structuring'!C100="","",'1 - Project Structuring'!C100)</f>
        <v>Scoping</v>
      </c>
      <c r="AB10" s="193" t="str">
        <f>IF('1 - Project Structuring'!D100="","",'1 - Project Structuring'!D100)</f>
        <v/>
      </c>
      <c r="AC10" s="193">
        <f>IF('1 - Project Structuring'!E100="","",'1 - Project Structuring'!E100)</f>
        <v>0</v>
      </c>
      <c r="AD10" s="193">
        <f>IF('1 - Project Structuring'!F100="","",'1 - Project Structuring'!F100)</f>
        <v>0</v>
      </c>
      <c r="AN10" s="308"/>
      <c r="AO10" s="412"/>
      <c r="BB10" s="359"/>
      <c r="BC10" s="340"/>
      <c r="BD10" s="341"/>
      <c r="BE10" s="342"/>
      <c r="BF10" s="343"/>
      <c r="BG10" s="341"/>
      <c r="BH10" s="344"/>
      <c r="BI10" s="340"/>
      <c r="BJ10" s="341"/>
      <c r="BK10" s="345"/>
      <c r="BL10" s="346"/>
      <c r="BM10" s="7"/>
      <c r="BN10" s="7"/>
      <c r="CX10" s="354"/>
      <c r="CY10" s="330"/>
      <c r="CZ10" s="313"/>
      <c r="DA10" s="322"/>
      <c r="DB10" s="325"/>
      <c r="DC10" s="313"/>
      <c r="DD10" s="329"/>
      <c r="DE10" s="330"/>
      <c r="DF10" s="313"/>
      <c r="DG10" s="316"/>
      <c r="DH10" s="319"/>
      <c r="DI10" s="7"/>
      <c r="DJ10" s="7"/>
    </row>
    <row r="11" spans="1:114" ht="34.5" customHeight="1" x14ac:dyDescent="0.25">
      <c r="B11" s="46"/>
      <c r="C11" s="47"/>
      <c r="D11" s="47"/>
      <c r="E11" s="47"/>
      <c r="F11" s="47"/>
      <c r="G11" s="47"/>
      <c r="H11" s="47"/>
      <c r="I11" s="47"/>
      <c r="J11" s="47"/>
      <c r="K11" s="47"/>
      <c r="L11" s="47"/>
      <c r="M11" s="48"/>
      <c r="Q11" s="357" t="s">
        <v>130</v>
      </c>
      <c r="R11" s="361"/>
      <c r="S11" s="170">
        <f>IF(HOME!M14 = "","",HOME!M14)</f>
        <v>42247</v>
      </c>
      <c r="T11" s="171"/>
      <c r="U11" s="171"/>
      <c r="V11" s="172"/>
      <c r="AA11" s="356" t="str">
        <f>IF('1 - Project Structuring'!C101="","",'1 - Project Structuring'!C101)</f>
        <v>Prelim Design/Environmental Process</v>
      </c>
      <c r="AB11" s="197">
        <f>IF('1 - Project Structuring'!D101="","",'1 - Project Structuring'!D101)</f>
        <v>1.19</v>
      </c>
      <c r="AC11" s="197">
        <f>IF('1 - Project Structuring'!E101="","",'1 - Project Structuring'!E101)</f>
        <v>1.2089139502725612</v>
      </c>
      <c r="AD11" s="197">
        <f>IF('1 - Project Structuring'!F101="","",'1 - Project Structuring'!F101)</f>
        <v>12</v>
      </c>
      <c r="AN11" s="594" t="s">
        <v>0</v>
      </c>
      <c r="AO11" s="595" t="s">
        <v>143</v>
      </c>
      <c r="BB11" s="360"/>
      <c r="BC11" s="347"/>
      <c r="BD11" s="348"/>
      <c r="BE11" s="349"/>
      <c r="BF11" s="350"/>
      <c r="BG11" s="348"/>
      <c r="BH11" s="351"/>
      <c r="BI11" s="347"/>
      <c r="BJ11" s="348"/>
      <c r="BK11" s="352"/>
      <c r="BL11" s="260"/>
      <c r="BM11" s="7"/>
      <c r="BN11" s="7"/>
      <c r="CX11" s="355"/>
      <c r="CY11" s="332"/>
      <c r="CZ11" s="314"/>
      <c r="DA11" s="323"/>
      <c r="DB11" s="326"/>
      <c r="DC11" s="314"/>
      <c r="DD11" s="331"/>
      <c r="DE11" s="332"/>
      <c r="DF11" s="314"/>
      <c r="DG11" s="317"/>
      <c r="DH11" s="320"/>
      <c r="DI11" s="7"/>
      <c r="DJ11" s="7"/>
    </row>
    <row r="12" spans="1:114" ht="20.25" x14ac:dyDescent="0.3">
      <c r="B12" s="46"/>
      <c r="C12" s="47"/>
      <c r="D12" s="47"/>
      <c r="E12" s="47"/>
      <c r="F12" s="47"/>
      <c r="G12" s="47"/>
      <c r="H12" s="47"/>
      <c r="I12" s="47"/>
      <c r="J12" s="47"/>
      <c r="K12" s="47"/>
      <c r="L12" s="47"/>
      <c r="M12" s="48"/>
      <c r="Q12" s="166" t="s">
        <v>131</v>
      </c>
      <c r="R12" s="167"/>
      <c r="S12" s="166">
        <f>IF(HOME!M16 = "","",HOME!M16)</f>
        <v>2</v>
      </c>
      <c r="T12" s="169"/>
      <c r="U12" s="169"/>
      <c r="V12" s="167"/>
      <c r="AA12" s="239" t="str">
        <f>IF('1 - Project Structuring'!C102="","",'1 - Project Structuring'!C102)</f>
        <v>Environmental Permits</v>
      </c>
      <c r="AB12" s="193" t="str">
        <f>IF('1 - Project Structuring'!D102="","",'1 - Project Structuring'!D102)</f>
        <v/>
      </c>
      <c r="AC12" s="193">
        <f>IF('1 - Project Structuring'!E102="","",'1 - Project Structuring'!E102)</f>
        <v>6.2255540988980342E-4</v>
      </c>
      <c r="AD12" s="193">
        <f>IF('1 - Project Structuring'!F102="","",'1 - Project Structuring'!F102)</f>
        <v>6</v>
      </c>
      <c r="AN12" s="195"/>
      <c r="AO12" s="413"/>
      <c r="BB12" s="118" t="str">
        <f>IF('6 - Unmit. Project Performance'!A12="","",'6 - Unmit. Project Performance'!A12)</f>
        <v>Environmental Permits</v>
      </c>
      <c r="BC12" s="214" t="str">
        <f>IF('6 - Unmit. Project Performance'!B12="","",'6 - Unmit. Project Performance'!B12)</f>
        <v/>
      </c>
      <c r="BD12" s="215">
        <f>IF('6 - Unmit. Project Performance'!C12="","",'6 - Unmit. Project Performance'!C12)</f>
        <v>6</v>
      </c>
      <c r="BE12" s="216">
        <f>IF('6 - Unmit. Project Performance'!D12="","",'6 - Unmit. Project Performance'!D12)</f>
        <v>0</v>
      </c>
      <c r="BF12" s="217">
        <f>IF('6 - Unmit. Project Performance'!E12="","",'6 - Unmit. Project Performance'!E12)</f>
        <v>0</v>
      </c>
      <c r="BG12" s="215">
        <f>IF('6 - Unmit. Project Performance'!F12="","",'6 - Unmit. Project Performance'!F12)</f>
        <v>0.3125</v>
      </c>
      <c r="BH12" s="218">
        <f>IF('6 - Unmit. Project Performance'!G12="","",'6 - Unmit. Project Performance'!G12)</f>
        <v>0</v>
      </c>
      <c r="BI12" s="214">
        <f>IF('6 - Unmit. Project Performance'!H12="","",'6 - Unmit. Project Performance'!H12)</f>
        <v>0</v>
      </c>
      <c r="BJ12" s="215">
        <f>IF('6 - Unmit. Project Performance'!I12="","",'6 - Unmit. Project Performance'!I12)</f>
        <v>6.3125</v>
      </c>
      <c r="BK12" s="219">
        <f>IF('6 - Unmit. Project Performance'!J12="","",'6 - Unmit. Project Performance'!J12)</f>
        <v>0</v>
      </c>
      <c r="BL12" s="220">
        <f>IF('6 - Unmit. Project Performance'!K12="","",'6 - Unmit. Project Performance'!K12)</f>
        <v>0</v>
      </c>
      <c r="CX12" s="254" t="str">
        <f>IF('11 - Mit. Project Performance'!A13="","",'11 - Mit. Project Performance'!A13)</f>
        <v>Environmental Permits</v>
      </c>
      <c r="CY12" s="277">
        <f>IF('11 - Mit. Project Performance'!B13="","",'11 - Mit. Project Performance'!B13)</f>
        <v>0</v>
      </c>
      <c r="CZ12" s="278">
        <f>IF('11 - Mit. Project Performance'!C13="","",'11 - Mit. Project Performance'!C13)</f>
        <v>6</v>
      </c>
      <c r="DA12" s="279">
        <f>IF('11 - Mit. Project Performance'!D13="","",'11 - Mit. Project Performance'!D13)</f>
        <v>0</v>
      </c>
      <c r="DB12" s="280">
        <f>IF('11 - Mit. Project Performance'!E13="","",'11 - Mit. Project Performance'!E13)</f>
        <v>0</v>
      </c>
      <c r="DC12" s="278">
        <f>IF('11 - Mit. Project Performance'!F13="","",'11 - Mit. Project Performance'!F13)</f>
        <v>0.3125</v>
      </c>
      <c r="DD12" s="281">
        <f>IF('11 - Mit. Project Performance'!G13="","",'11 - Mit. Project Performance'!G13)</f>
        <v>0</v>
      </c>
      <c r="DE12" s="277">
        <f>IF('11 - Mit. Project Performance'!H13="","",'11 - Mit. Project Performance'!H13)</f>
        <v>0</v>
      </c>
      <c r="DF12" s="278">
        <f>IF('11 - Mit. Project Performance'!I13="","",'11 - Mit. Project Performance'!I13)</f>
        <v>6.3125</v>
      </c>
      <c r="DG12" s="282">
        <f>IF('11 - Mit. Project Performance'!J13="","",'11 - Mit. Project Performance'!J13)</f>
        <v>0</v>
      </c>
      <c r="DH12" s="283">
        <f>IF('11 - Mit. Project Performance'!K13="","",'11 - Mit. Project Performance'!K13)</f>
        <v>0</v>
      </c>
    </row>
    <row r="13" spans="1:114" ht="20.25" x14ac:dyDescent="0.3">
      <c r="B13" s="46"/>
      <c r="C13" s="47"/>
      <c r="D13" s="47"/>
      <c r="E13" s="47"/>
      <c r="F13" s="47"/>
      <c r="G13" s="47"/>
      <c r="H13" s="47"/>
      <c r="I13" s="47"/>
      <c r="J13" s="47"/>
      <c r="K13" s="47"/>
      <c r="L13" s="47"/>
      <c r="M13" s="48"/>
      <c r="AA13" s="199" t="str">
        <f>IF('1 - Project Structuring'!C103="","",'1 - Project Structuring'!C103)</f>
        <v>ROW/Util/RR</v>
      </c>
      <c r="AB13" s="197">
        <f>IF('1 - Project Structuring'!D103="","",'1 - Project Structuring'!D103)</f>
        <v>3</v>
      </c>
      <c r="AC13" s="197">
        <f>IF('1 - Project Structuring'!E103="","",'1 - Project Structuring'!E103)</f>
        <v>3.1370905248366756</v>
      </c>
      <c r="AD13" s="197">
        <f>IF('1 - Project Structuring'!F103="","",'1 - Project Structuring'!F103)</f>
        <v>12</v>
      </c>
      <c r="AN13" s="186" t="str">
        <f>IF('1 - Project Structuring'!C20="","",'1 - Project Structuring'!C20)</f>
        <v>Planning</v>
      </c>
      <c r="AO13" s="201">
        <f>COUNTIF(Table1[Project Phase],'13 - Summary Report'!AN13)</f>
        <v>4</v>
      </c>
      <c r="BB13" s="117" t="str">
        <f>IF('6 - Unmit. Project Performance'!A13="","",'6 - Unmit. Project Performance'!A13)</f>
        <v>ROW/Util/RR</v>
      </c>
      <c r="BC13" s="208">
        <f>IF('6 - Unmit. Project Performance'!B13="","",'6 - Unmit. Project Performance'!B13)</f>
        <v>3</v>
      </c>
      <c r="BD13" s="197">
        <f>IF('6 - Unmit. Project Performance'!C13="","",'6 - Unmit. Project Performance'!C13)</f>
        <v>12</v>
      </c>
      <c r="BE13" s="209">
        <f>IF('6 - Unmit. Project Performance'!D13="","",'6 - Unmit. Project Performance'!D13)</f>
        <v>0.2</v>
      </c>
      <c r="BF13" s="210">
        <f>IF('6 - Unmit. Project Performance'!E13="","",'6 - Unmit. Project Performance'!E13)</f>
        <v>2.625</v>
      </c>
      <c r="BG13" s="197">
        <f>IF('6 - Unmit. Project Performance'!F13="","",'6 - Unmit. Project Performance'!F13)</f>
        <v>1.125</v>
      </c>
      <c r="BH13" s="211">
        <f>IF('6 - Unmit. Project Performance'!G13="","",'6 - Unmit. Project Performance'!G13)</f>
        <v>0</v>
      </c>
      <c r="BI13" s="208">
        <f>IF('6 - Unmit. Project Performance'!H13="","",'6 - Unmit. Project Performance'!H13)</f>
        <v>5.625</v>
      </c>
      <c r="BJ13" s="197">
        <f>IF('6 - Unmit. Project Performance'!I13="","",'6 - Unmit. Project Performance'!I13)</f>
        <v>13.125</v>
      </c>
      <c r="BK13" s="212">
        <f>IF('6 - Unmit. Project Performance'!J13="","",'6 - Unmit. Project Performance'!J13)</f>
        <v>0.2</v>
      </c>
      <c r="BL13" s="213">
        <f>IF('6 - Unmit. Project Performance'!K13="","",'6 - Unmit. Project Performance'!K13)</f>
        <v>5.9083536562743859</v>
      </c>
      <c r="CX13" s="254" t="str">
        <f>IF('11 - Mit. Project Performance'!A14="","",'11 - Mit. Project Performance'!A14)</f>
        <v>ROW/Util/RR</v>
      </c>
      <c r="CY13" s="284">
        <f>IF('11 - Mit. Project Performance'!B14="","",'11 - Mit. Project Performance'!B14)</f>
        <v>3.05</v>
      </c>
      <c r="CZ13" s="285">
        <f>IF('11 - Mit. Project Performance'!C14="","",'11 - Mit. Project Performance'!C14)</f>
        <v>12</v>
      </c>
      <c r="DA13" s="286">
        <f>IF('11 - Mit. Project Performance'!D14="","",'11 - Mit. Project Performance'!D14)</f>
        <v>0.2</v>
      </c>
      <c r="DB13" s="287">
        <f>IF('11 - Mit. Project Performance'!E14="","",'11 - Mit. Project Performance'!E14)</f>
        <v>2.3520000000000003</v>
      </c>
      <c r="DC13" s="285">
        <f>IF('11 - Mit. Project Performance'!F14="","",'11 - Mit. Project Performance'!F14)</f>
        <v>0.703125</v>
      </c>
      <c r="DD13" s="288">
        <f>IF('11 - Mit. Project Performance'!G14="","",'11 - Mit. Project Performance'!G14)</f>
        <v>0</v>
      </c>
      <c r="DE13" s="284">
        <f>IF('11 - Mit. Project Performance'!H14="","",'11 - Mit. Project Performance'!H14)</f>
        <v>5.4020000000000001</v>
      </c>
      <c r="DF13" s="285">
        <f>IF('11 - Mit. Project Performance'!I14="","",'11 - Mit. Project Performance'!I14)</f>
        <v>12.703125</v>
      </c>
      <c r="DG13" s="289">
        <f>IF('11 - Mit. Project Performance'!J14="","",'11 - Mit. Project Performance'!J14)</f>
        <v>0.2</v>
      </c>
      <c r="DH13" s="290">
        <f>IF('11 - Mit. Project Performance'!K14="","",'11 - Mit. Project Performance'!K14)</f>
        <v>5.671176447570053</v>
      </c>
    </row>
    <row r="14" spans="1:114" ht="20.25" x14ac:dyDescent="0.3">
      <c r="B14" s="46"/>
      <c r="C14" s="47"/>
      <c r="D14" s="47"/>
      <c r="E14" s="47"/>
      <c r="F14" s="47"/>
      <c r="G14" s="47"/>
      <c r="H14" s="47"/>
      <c r="I14" s="47"/>
      <c r="J14" s="47"/>
      <c r="K14" s="47"/>
      <c r="L14" s="47"/>
      <c r="M14" s="48"/>
      <c r="AA14" s="198" t="str">
        <f>IF('1 - Project Structuring'!C104="","",'1 - Project Structuring'!C104)</f>
        <v>Final Design</v>
      </c>
      <c r="AB14" s="193" t="str">
        <f>IF('1 - Project Structuring'!D104="","",'1 - Project Structuring'!D104)</f>
        <v/>
      </c>
      <c r="AC14" s="193">
        <f>IF('1 - Project Structuring'!E104="","",'1 - Project Structuring'!E104)</f>
        <v>6.2255540988980342E-4</v>
      </c>
      <c r="AD14" s="193">
        <f>IF('1 - Project Structuring'!F104="","",'1 - Project Structuring'!F104)</f>
        <v>6</v>
      </c>
      <c r="AN14" s="202" t="str">
        <f>IF('1 - Project Structuring'!C21="","",'1 - Project Structuring'!C21)</f>
        <v>Scoping</v>
      </c>
      <c r="AO14" s="200">
        <f>COUNTIF(Table1[Project Phase],'13 - Summary Report'!AN14)</f>
        <v>7</v>
      </c>
      <c r="BB14" s="117" t="str">
        <f>IF('6 - Unmit. Project Performance'!A14="","",'6 - Unmit. Project Performance'!A14)</f>
        <v>Final Design</v>
      </c>
      <c r="BC14" s="214" t="str">
        <f>IF('6 - Unmit. Project Performance'!B14="","",'6 - Unmit. Project Performance'!B14)</f>
        <v/>
      </c>
      <c r="BD14" s="215">
        <f>IF('6 - Unmit. Project Performance'!C14="","",'6 - Unmit. Project Performance'!C14)</f>
        <v>6</v>
      </c>
      <c r="BE14" s="216">
        <f>IF('6 - Unmit. Project Performance'!D14="","",'6 - Unmit. Project Performance'!D14)</f>
        <v>0</v>
      </c>
      <c r="BF14" s="217">
        <f>IF('6 - Unmit. Project Performance'!E14="","",'6 - Unmit. Project Performance'!E14)</f>
        <v>0</v>
      </c>
      <c r="BG14" s="215">
        <f>IF('6 - Unmit. Project Performance'!F14="","",'6 - Unmit. Project Performance'!F14)</f>
        <v>0.75</v>
      </c>
      <c r="BH14" s="218">
        <f>IF('6 - Unmit. Project Performance'!G14="","",'6 - Unmit. Project Performance'!G14)</f>
        <v>0</v>
      </c>
      <c r="BI14" s="214">
        <f>IF('6 - Unmit. Project Performance'!H14="","",'6 - Unmit. Project Performance'!H14)</f>
        <v>0</v>
      </c>
      <c r="BJ14" s="215">
        <f>IF('6 - Unmit. Project Performance'!I14="","",'6 - Unmit. Project Performance'!I14)</f>
        <v>6.75</v>
      </c>
      <c r="BK14" s="219">
        <f>IF('6 - Unmit. Project Performance'!J14="","",'6 - Unmit. Project Performance'!J14)</f>
        <v>0</v>
      </c>
      <c r="BL14" s="220">
        <f>IF('6 - Unmit. Project Performance'!K14="","",'6 - Unmit. Project Performance'!K14)</f>
        <v>0</v>
      </c>
      <c r="CX14" s="254" t="str">
        <f>IF('11 - Mit. Project Performance'!A15="","",'11 - Mit. Project Performance'!A15)</f>
        <v>Final Design</v>
      </c>
      <c r="CY14" s="277">
        <f>IF('11 - Mit. Project Performance'!B15="","",'11 - Mit. Project Performance'!B15)</f>
        <v>0.2</v>
      </c>
      <c r="CZ14" s="278">
        <f>IF('11 - Mit. Project Performance'!C15="","",'11 - Mit. Project Performance'!C15)</f>
        <v>6</v>
      </c>
      <c r="DA14" s="279">
        <f>IF('11 - Mit. Project Performance'!D15="","",'11 - Mit. Project Performance'!D15)</f>
        <v>0</v>
      </c>
      <c r="DB14" s="280">
        <f>IF('11 - Mit. Project Performance'!E15="","",'11 - Mit. Project Performance'!E15)</f>
        <v>0</v>
      </c>
      <c r="DC14" s="278">
        <f>IF('11 - Mit. Project Performance'!F15="","",'11 - Mit. Project Performance'!F15)</f>
        <v>0.75</v>
      </c>
      <c r="DD14" s="281">
        <f>IF('11 - Mit. Project Performance'!G15="","",'11 - Mit. Project Performance'!G15)</f>
        <v>0</v>
      </c>
      <c r="DE14" s="277">
        <f>IF('11 - Mit. Project Performance'!H15="","",'11 - Mit. Project Performance'!H15)</f>
        <v>0.2</v>
      </c>
      <c r="DF14" s="278">
        <f>IF('11 - Mit. Project Performance'!I15="","",'11 - Mit. Project Performance'!I15)</f>
        <v>6.75</v>
      </c>
      <c r="DG14" s="282">
        <f>IF('11 - Mit. Project Performance'!J15="","",'11 - Mit. Project Performance'!J15)</f>
        <v>0</v>
      </c>
      <c r="DH14" s="283">
        <f>IF('11 - Mit. Project Performance'!K15="","",'11 - Mit. Project Performance'!K15)</f>
        <v>0.21189964248578064</v>
      </c>
    </row>
    <row r="15" spans="1:114" ht="20.25" x14ac:dyDescent="0.3">
      <c r="B15" s="46"/>
      <c r="C15" s="47"/>
      <c r="D15" s="47"/>
      <c r="E15" s="47"/>
      <c r="F15" s="47"/>
      <c r="G15" s="47"/>
      <c r="H15" s="47"/>
      <c r="I15" s="47"/>
      <c r="J15" s="47"/>
      <c r="K15" s="47"/>
      <c r="L15" s="47"/>
      <c r="M15" s="48"/>
      <c r="S15" s="424" t="s">
        <v>141</v>
      </c>
      <c r="T15" s="307"/>
      <c r="AA15" s="199" t="str">
        <f>IF('1 - Project Structuring'!C105="","",'1 - Project Structuring'!C105)</f>
        <v>Procurement</v>
      </c>
      <c r="AB15" s="197" t="str">
        <f>IF('1 - Project Structuring'!D105="","",'1 - Project Structuring'!D105)</f>
        <v/>
      </c>
      <c r="AC15" s="197">
        <f>IF('1 - Project Structuring'!E105="","",'1 - Project Structuring'!E105)</f>
        <v>6.3181323021611489E-4</v>
      </c>
      <c r="AD15" s="197">
        <f>IF('1 - Project Structuring'!F105="","",'1 - Project Structuring'!F105)</f>
        <v>6</v>
      </c>
      <c r="AN15" s="186" t="str">
        <f>IF('1 - Project Structuring'!C22="","",'1 - Project Structuring'!C22)</f>
        <v>Design Funding Date</v>
      </c>
      <c r="AO15" s="201">
        <f>COUNTIF(Table1[Project Phase],'13 - Summary Report'!AN15)</f>
        <v>0</v>
      </c>
      <c r="BB15" s="117" t="str">
        <f>IF('6 - Unmit. Project Performance'!A15="","",'6 - Unmit. Project Performance'!A15)</f>
        <v>Procurement</v>
      </c>
      <c r="BC15" s="208" t="str">
        <f>IF('6 - Unmit. Project Performance'!B15="","",'6 - Unmit. Project Performance'!B15)</f>
        <v/>
      </c>
      <c r="BD15" s="197">
        <f>IF('6 - Unmit. Project Performance'!C15="","",'6 - Unmit. Project Performance'!C15)</f>
        <v>6</v>
      </c>
      <c r="BE15" s="209">
        <f>IF('6 - Unmit. Project Performance'!D15="","",'6 - Unmit. Project Performance'!D15)</f>
        <v>0</v>
      </c>
      <c r="BF15" s="210">
        <f>IF('6 - Unmit. Project Performance'!E15="","",'6 - Unmit. Project Performance'!E15)</f>
        <v>0.25390468749997369</v>
      </c>
      <c r="BG15" s="197">
        <f>IF('6 - Unmit. Project Performance'!F15="","",'6 - Unmit. Project Performance'!F15)</f>
        <v>0.2890625</v>
      </c>
      <c r="BH15" s="211">
        <f>IF('6 - Unmit. Project Performance'!G15="","",'6 - Unmit. Project Performance'!G15)</f>
        <v>0</v>
      </c>
      <c r="BI15" s="208">
        <f>IF('6 - Unmit. Project Performance'!H15="","",'6 - Unmit. Project Performance'!H15)</f>
        <v>0.25390468749997369</v>
      </c>
      <c r="BJ15" s="197">
        <f>IF('6 - Unmit. Project Performance'!I15="","",'6 - Unmit. Project Performance'!I15)</f>
        <v>6.2890625</v>
      </c>
      <c r="BK15" s="212">
        <f>IF('6 - Unmit. Project Performance'!J15="","",'6 - Unmit. Project Performance'!J15)</f>
        <v>0</v>
      </c>
      <c r="BL15" s="213">
        <f>IF('6 - Unmit. Project Performance'!K15="","",'6 - Unmit. Project Performance'!K15)</f>
        <v>0.26473375681675315</v>
      </c>
      <c r="CX15" s="254" t="str">
        <f>IF('11 - Mit. Project Performance'!A16="","",'11 - Mit. Project Performance'!A16)</f>
        <v>Procurement</v>
      </c>
      <c r="CY15" s="284">
        <f>IF('11 - Mit. Project Performance'!B16="","",'11 - Mit. Project Performance'!B16)</f>
        <v>0</v>
      </c>
      <c r="CZ15" s="285">
        <f>IF('11 - Mit. Project Performance'!C16="","",'11 - Mit. Project Performance'!C16)</f>
        <v>6</v>
      </c>
      <c r="DA15" s="286">
        <f>IF('11 - Mit. Project Performance'!D16="","",'11 - Mit. Project Performance'!D16)</f>
        <v>0</v>
      </c>
      <c r="DB15" s="287">
        <f>IF('11 - Mit. Project Performance'!E16="","",'11 - Mit. Project Performance'!E16)</f>
        <v>0.21171718749998325</v>
      </c>
      <c r="DC15" s="285">
        <f>IF('11 - Mit. Project Performance'!F16="","",'11 - Mit. Project Performance'!F16)</f>
        <v>0.2890625</v>
      </c>
      <c r="DD15" s="288">
        <f>IF('11 - Mit. Project Performance'!G16="","",'11 - Mit. Project Performance'!G16)</f>
        <v>0</v>
      </c>
      <c r="DE15" s="284">
        <f>IF('11 - Mit. Project Performance'!H16="","",'11 - Mit. Project Performance'!H16)</f>
        <v>0.21171718749998325</v>
      </c>
      <c r="DF15" s="285">
        <f>IF('11 - Mit. Project Performance'!I16="","",'11 - Mit. Project Performance'!I16)</f>
        <v>6.2890625</v>
      </c>
      <c r="DG15" s="289">
        <f>IF('11 - Mit. Project Performance'!J16="","",'11 - Mit. Project Performance'!J16)</f>
        <v>0</v>
      </c>
      <c r="DH15" s="290">
        <f>IF('11 - Mit. Project Performance'!K16="","",'11 - Mit. Project Performance'!K16)</f>
        <v>0.22063242771801422</v>
      </c>
    </row>
    <row r="16" spans="1:114" ht="20.25" x14ac:dyDescent="0.3">
      <c r="B16" s="46"/>
      <c r="C16" s="47"/>
      <c r="D16" s="47"/>
      <c r="E16" s="47"/>
      <c r="F16" s="47"/>
      <c r="G16" s="47"/>
      <c r="H16" s="47"/>
      <c r="I16" s="47"/>
      <c r="J16" s="47"/>
      <c r="K16" s="47"/>
      <c r="L16" s="47"/>
      <c r="M16" s="48"/>
      <c r="S16" s="592" t="s">
        <v>142</v>
      </c>
      <c r="T16" s="592"/>
      <c r="U16" s="539" t="s">
        <v>280</v>
      </c>
      <c r="AA16" s="198" t="str">
        <f>IF('1 - Project Structuring'!C106="","",'1 - Project Structuring'!C106)</f>
        <v>Construction</v>
      </c>
      <c r="AB16" s="193">
        <f>IF('1 - Project Structuring'!D106="","",'1 - Project Structuring'!D106)</f>
        <v>11.85</v>
      </c>
      <c r="AC16" s="193">
        <f>IF('1 - Project Structuring'!E106="","",'1 - Project Structuring'!E106)</f>
        <v>12.667719484112402</v>
      </c>
      <c r="AD16" s="193">
        <f>IF('1 - Project Structuring'!F106="","",'1 - Project Structuring'!F106)</f>
        <v>16</v>
      </c>
      <c r="AN16" s="202" t="str">
        <f>IF('1 - Project Structuring'!C23="","",'1 - Project Structuring'!C23)</f>
        <v>Prelim Design/Environmental Process</v>
      </c>
      <c r="AO16" s="200">
        <f>COUNTIF(Table1[Project Phase],'13 - Summary Report'!AN16)</f>
        <v>16</v>
      </c>
      <c r="BB16" s="119" t="str">
        <f>IF('6 - Unmit. Project Performance'!A16="","",'6 - Unmit. Project Performance'!A16)</f>
        <v>Construction</v>
      </c>
      <c r="BC16" s="214">
        <f>IF('6 - Unmit. Project Performance'!B16="","",'6 - Unmit. Project Performance'!B16)</f>
        <v>11.85</v>
      </c>
      <c r="BD16" s="215">
        <f>IF('6 - Unmit. Project Performance'!C16="","",'6 - Unmit. Project Performance'!C16)</f>
        <v>16</v>
      </c>
      <c r="BE16" s="216">
        <f>IF('6 - Unmit. Project Performance'!D16="","",'6 - Unmit. Project Performance'!D16)</f>
        <v>0.5</v>
      </c>
      <c r="BF16" s="217">
        <f>IF('6 - Unmit. Project Performance'!E16="","",'6 - Unmit. Project Performance'!E16)</f>
        <v>2.4603783874999863</v>
      </c>
      <c r="BG16" s="215">
        <f>IF('6 - Unmit. Project Performance'!F16="","",'6 - Unmit. Project Performance'!F16)</f>
        <v>0.85468750000000004</v>
      </c>
      <c r="BH16" s="218">
        <f>IF('6 - Unmit. Project Performance'!G16="","",'6 - Unmit. Project Performance'!G16)</f>
        <v>2.4999999999999988E-3</v>
      </c>
      <c r="BI16" s="214">
        <f>IF('6 - Unmit. Project Performance'!H16="","",'6 - Unmit. Project Performance'!H16)</f>
        <v>14.310378387499986</v>
      </c>
      <c r="BJ16" s="215">
        <f>IF('6 - Unmit. Project Performance'!I16="","",'6 - Unmit. Project Performance'!I16)</f>
        <v>16.854687500000001</v>
      </c>
      <c r="BK16" s="219">
        <f>IF('6 - Unmit. Project Performance'!J16="","",'6 - Unmit. Project Performance'!J16)</f>
        <v>0.50249999999999995</v>
      </c>
      <c r="BL16" s="220">
        <f>IF('6 - Unmit. Project Performance'!K16="","",'6 - Unmit. Project Performance'!K16)</f>
        <v>15.405249249781868</v>
      </c>
      <c r="CX16" s="301" t="str">
        <f>IF('11 - Mit. Project Performance'!A17="","",'11 - Mit. Project Performance'!A17)</f>
        <v>Construction</v>
      </c>
      <c r="CY16" s="277">
        <f>IF('11 - Mit. Project Performance'!B17="","",'11 - Mit. Project Performance'!B17)</f>
        <v>11.85</v>
      </c>
      <c r="CZ16" s="278">
        <f>IF('11 - Mit. Project Performance'!C17="","",'11 - Mit. Project Performance'!C17)</f>
        <v>16</v>
      </c>
      <c r="DA16" s="279">
        <f>IF('11 - Mit. Project Performance'!D17="","",'11 - Mit. Project Performance'!D17)</f>
        <v>0.5</v>
      </c>
      <c r="DB16" s="280">
        <f>IF('11 - Mit. Project Performance'!E17="","",'11 - Mit. Project Performance'!E17)</f>
        <v>1.8188797625000148</v>
      </c>
      <c r="DC16" s="278">
        <f>IF('11 - Mit. Project Performance'!F17="","",'11 - Mit. Project Performance'!F17)</f>
        <v>0.37656250000000002</v>
      </c>
      <c r="DD16" s="281">
        <f>IF('11 - Mit. Project Performance'!G17="","",'11 - Mit. Project Performance'!G17)</f>
        <v>-2.0462500000000002E-2</v>
      </c>
      <c r="DE16" s="277">
        <f>IF('11 - Mit. Project Performance'!H17="","",'11 - Mit. Project Performance'!H17)</f>
        <v>13.668879762500014</v>
      </c>
      <c r="DF16" s="278">
        <f>IF('11 - Mit. Project Performance'!I17="","",'11 - Mit. Project Performance'!I17)</f>
        <v>16.376562499999999</v>
      </c>
      <c r="DG16" s="282">
        <f>IF('11 - Mit. Project Performance'!J17="","",'11 - Mit. Project Performance'!J17)</f>
        <v>0.47953750000000001</v>
      </c>
      <c r="DH16" s="283">
        <f>IF('11 - Mit. Project Performance'!K17="","",'11 - Mit. Project Performance'!K17)</f>
        <v>14.690763125709603</v>
      </c>
    </row>
    <row r="17" spans="2:115" ht="20.25" x14ac:dyDescent="0.3">
      <c r="B17" s="46"/>
      <c r="C17" s="47"/>
      <c r="D17" s="47"/>
      <c r="E17" s="47"/>
      <c r="F17" s="47"/>
      <c r="G17" s="47"/>
      <c r="H17" s="47"/>
      <c r="I17" s="47"/>
      <c r="J17" s="47"/>
      <c r="K17" s="47"/>
      <c r="L17" s="47"/>
      <c r="M17" s="48"/>
      <c r="N17" s="2"/>
      <c r="S17" s="186" t="s">
        <v>19</v>
      </c>
      <c r="T17" s="403" t="str">
        <f>IF('1 - Project Structuring'!D7="","",'1 - Project Structuring'!D7)</f>
        <v>Design-Build</v>
      </c>
      <c r="U17" s="191"/>
      <c r="AA17" s="199" t="str">
        <f>IF('1 - Project Structuring'!C107="","",'1 - Project Structuring'!C107)</f>
        <v>Operations &amp; Maintenance</v>
      </c>
      <c r="AB17" s="197">
        <f>IF('1 - Project Structuring'!D107="","",'1 - Project Structuring'!D107)</f>
        <v>0</v>
      </c>
      <c r="AC17" s="197">
        <f>IF('1 - Project Structuring'!E107="","",'1 - Project Structuring'!E107)</f>
        <v>0</v>
      </c>
      <c r="AD17" s="197">
        <f>IF('1 - Project Structuring'!F107="","",'1 - Project Structuring'!F107)</f>
        <v>600</v>
      </c>
      <c r="AN17" s="186" t="str">
        <f>IF('1 - Project Structuring'!C24="","",'1 - Project Structuring'!C24)</f>
        <v>Environmental Permits</v>
      </c>
      <c r="AO17" s="201">
        <f>COUNTIF(Table1[Project Phase],'13 - Summary Report'!AN17)</f>
        <v>2</v>
      </c>
      <c r="BB17" s="119" t="str">
        <f>IF('6 - Unmit. Project Performance'!A17="","",'6 - Unmit. Project Performance'!A17)</f>
        <v>Operations &amp; Maintenance</v>
      </c>
      <c r="BC17" s="208">
        <f>IF('6 - Unmit. Project Performance'!B17="","",'6 - Unmit. Project Performance'!B17)</f>
        <v>0</v>
      </c>
      <c r="BD17" s="197">
        <f>IF('6 - Unmit. Project Performance'!C17="","",'6 - Unmit. Project Performance'!C17)</f>
        <v>600</v>
      </c>
      <c r="BE17" s="209">
        <f>IF('6 - Unmit. Project Performance'!D17="","",'6 - Unmit. Project Performance'!D17)</f>
        <v>1.4000000000000001</v>
      </c>
      <c r="BF17" s="210">
        <f>IF('6 - Unmit. Project Performance'!E17="","",'6 - Unmit. Project Performance'!E17)</f>
        <v>0</v>
      </c>
      <c r="BG17" s="197">
        <f>IF('6 - Unmit. Project Performance'!F17="","",'6 - Unmit. Project Performance'!F17)</f>
        <v>0</v>
      </c>
      <c r="BH17" s="211">
        <f>IF('6 - Unmit. Project Performance'!G17="","",'6 - Unmit. Project Performance'!G17)</f>
        <v>0</v>
      </c>
      <c r="BI17" s="208">
        <f>IF('6 - Unmit. Project Performance'!H17="","",'6 - Unmit. Project Performance'!H17)</f>
        <v>0</v>
      </c>
      <c r="BJ17" s="197">
        <f>IF('6 - Unmit. Project Performance'!I17="","",'6 - Unmit. Project Performance'!I17)</f>
        <v>600</v>
      </c>
      <c r="BK17" s="212">
        <f>IF('6 - Unmit. Project Performance'!J17="","",'6 - Unmit. Project Performance'!J17)</f>
        <v>1.4000000000000001</v>
      </c>
      <c r="BL17" s="213" t="str">
        <f>IF('6 - Unmit. Project Performance'!K17="","",'6 - Unmit. Project Performance'!K17)</f>
        <v/>
      </c>
      <c r="CX17" s="254" t="s">
        <v>147</v>
      </c>
      <c r="CY17" s="284">
        <f>IF('11 - Mit. Project Performance'!B18="","",'11 - Mit. Project Performance'!B18)</f>
        <v>0</v>
      </c>
      <c r="CZ17" s="285">
        <f>IF('11 - Mit. Project Performance'!C18="","",'11 - Mit. Project Performance'!C18)</f>
        <v>600</v>
      </c>
      <c r="DA17" s="286">
        <f>IF('11 - Mit. Project Performance'!D18="","",'11 - Mit. Project Performance'!D18)</f>
        <v>1.4000000000000001</v>
      </c>
      <c r="DB17" s="287">
        <f>IF('11 - Mit. Project Performance'!E18="","",'11 - Mit. Project Performance'!E18)</f>
        <v>0</v>
      </c>
      <c r="DC17" s="285">
        <f>IF('11 - Mit. Project Performance'!F18="","",'11 - Mit. Project Performance'!F18)</f>
        <v>0</v>
      </c>
      <c r="DD17" s="288">
        <f>IF('11 - Mit. Project Performance'!G18="","",'11 - Mit. Project Performance'!G18)</f>
        <v>0</v>
      </c>
      <c r="DE17" s="284">
        <f>IF('11 - Mit. Project Performance'!H18="","",'11 - Mit. Project Performance'!H18)</f>
        <v>0</v>
      </c>
      <c r="DF17" s="285">
        <f>IF('11 - Mit. Project Performance'!I18="","",'11 - Mit. Project Performance'!I18)</f>
        <v>600</v>
      </c>
      <c r="DG17" s="289">
        <f>IF('11 - Mit. Project Performance'!J18="","",'11 - Mit. Project Performance'!J18)</f>
        <v>1.4000000000000001</v>
      </c>
      <c r="DH17" s="290" t="str">
        <f>IF('11 - Mit. Project Performance'!K18="","",'11 - Mit. Project Performance'!K18)</f>
        <v/>
      </c>
    </row>
    <row r="18" spans="2:115" ht="21" thickBot="1" x14ac:dyDescent="0.35">
      <c r="B18" s="46"/>
      <c r="C18" s="47"/>
      <c r="D18" s="47"/>
      <c r="E18" s="47"/>
      <c r="F18" s="47"/>
      <c r="G18" s="47"/>
      <c r="H18" s="47"/>
      <c r="I18" s="47"/>
      <c r="J18" s="47"/>
      <c r="K18" s="47"/>
      <c r="L18" s="47"/>
      <c r="M18" s="48"/>
      <c r="N18" s="2"/>
      <c r="S18" s="362"/>
      <c r="T18" s="404" t="str">
        <f>IF('1 - Project Structuring'!D9="","",'1 - Project Structuring'!D9)</f>
        <v>Schedule</v>
      </c>
      <c r="U18" s="410"/>
      <c r="AA18" s="198" t="str">
        <f>IF('1 - Project Structuring'!C108="","",'1 - Project Structuring'!C108)</f>
        <v>Replacement</v>
      </c>
      <c r="AB18" s="193">
        <f>IF('1 - Project Structuring'!D108="","",'1 - Project Structuring'!D108)</f>
        <v>0</v>
      </c>
      <c r="AC18" s="193">
        <f>IF('1 - Project Structuring'!E108="","",'1 - Project Structuring'!E108)</f>
        <v>0</v>
      </c>
      <c r="AD18" s="200">
        <f>IF('1 - Project Structuring'!F108="","",'1 - Project Structuring'!F108)</f>
        <v>0</v>
      </c>
      <c r="AN18" s="202" t="str">
        <f>IF('1 - Project Structuring'!C25="","",'1 - Project Structuring'!C25)</f>
        <v>ROW/Util/RR Funding Date</v>
      </c>
      <c r="AO18" s="200">
        <f>COUNTIF(Table1[Project Phase],'13 - Summary Report'!AN18)</f>
        <v>0</v>
      </c>
      <c r="BB18" s="119" t="str">
        <f>IF('6 - Unmit. Project Performance'!A18="","",'6 - Unmit. Project Performance'!A18)</f>
        <v>Replacement</v>
      </c>
      <c r="BC18" s="214">
        <f>IF('6 - Unmit. Project Performance'!B18="","",'6 - Unmit. Project Performance'!B18)</f>
        <v>0</v>
      </c>
      <c r="BD18" s="215">
        <f>IF('6 - Unmit. Project Performance'!C18="","",'6 - Unmit. Project Performance'!C18)</f>
        <v>0</v>
      </c>
      <c r="BE18" s="216">
        <f>IF('6 - Unmit. Project Performance'!D18="","",'6 - Unmit. Project Performance'!D18)</f>
        <v>0.7</v>
      </c>
      <c r="BF18" s="217">
        <f>IF('6 - Unmit. Project Performance'!E18="","",'6 - Unmit. Project Performance'!E18)</f>
        <v>0</v>
      </c>
      <c r="BG18" s="215" t="str">
        <f>IF('6 - Unmit. Project Performance'!F18="","",'6 - Unmit. Project Performance'!F18)</f>
        <v/>
      </c>
      <c r="BH18" s="218">
        <f>IF('6 - Unmit. Project Performance'!G18="","",'6 - Unmit. Project Performance'!G18)</f>
        <v>0</v>
      </c>
      <c r="BI18" s="214">
        <f>IF('6 - Unmit. Project Performance'!H18="","",'6 - Unmit. Project Performance'!H18)</f>
        <v>0</v>
      </c>
      <c r="BJ18" s="215">
        <f>IF('6 - Unmit. Project Performance'!I18="","",'6 - Unmit. Project Performance'!I18)</f>
        <v>0</v>
      </c>
      <c r="BK18" s="219">
        <f>IF('6 - Unmit. Project Performance'!J18="","",'6 - Unmit. Project Performance'!J18)</f>
        <v>0.7</v>
      </c>
      <c r="BL18" s="220" t="str">
        <f>IF('6 - Unmit. Project Performance'!K18="","",'6 - Unmit. Project Performance'!K18)</f>
        <v/>
      </c>
      <c r="CX18" s="255" t="s">
        <v>47</v>
      </c>
      <c r="CY18" s="277">
        <f>IF('11 - Mit. Project Performance'!B19="","",'11 - Mit. Project Performance'!B19)</f>
        <v>0</v>
      </c>
      <c r="CZ18" s="278">
        <f>IF('11 - Mit. Project Performance'!C19="","",'11 - Mit. Project Performance'!C19)</f>
        <v>0</v>
      </c>
      <c r="DA18" s="279">
        <f>IF('11 - Mit. Project Performance'!D19="","",'11 - Mit. Project Performance'!D19)</f>
        <v>0.7</v>
      </c>
      <c r="DB18" s="280">
        <f>IF('11 - Mit. Project Performance'!E19="","",'11 - Mit. Project Performance'!E19)</f>
        <v>0</v>
      </c>
      <c r="DC18" s="278">
        <f>IF('11 - Mit. Project Performance'!F19="","",'11 - Mit. Project Performance'!F19)</f>
        <v>0</v>
      </c>
      <c r="DD18" s="281">
        <f>IF('11 - Mit. Project Performance'!G19="","",'11 - Mit. Project Performance'!G19)</f>
        <v>0</v>
      </c>
      <c r="DE18" s="277">
        <f>IF('11 - Mit. Project Performance'!H19="","",'11 - Mit. Project Performance'!H19)</f>
        <v>0</v>
      </c>
      <c r="DF18" s="278">
        <f>IF('11 - Mit. Project Performance'!I19="","",'11 - Mit. Project Performance'!I19)</f>
        <v>0</v>
      </c>
      <c r="DG18" s="282">
        <f>IF('11 - Mit. Project Performance'!J19="","",'11 - Mit. Project Performance'!J19)</f>
        <v>0.7</v>
      </c>
      <c r="DH18" s="283" t="str">
        <f>IF('11 - Mit. Project Performance'!K19="","",'11 - Mit. Project Performance'!K19)</f>
        <v/>
      </c>
    </row>
    <row r="19" spans="2:115" ht="21" thickBot="1" x14ac:dyDescent="0.35">
      <c r="B19" s="46"/>
      <c r="C19" s="47"/>
      <c r="D19" s="47"/>
      <c r="E19" s="47"/>
      <c r="F19" s="47"/>
      <c r="G19" s="47"/>
      <c r="H19" s="47"/>
      <c r="I19" s="47"/>
      <c r="J19" s="47"/>
      <c r="K19" s="47"/>
      <c r="L19" s="47"/>
      <c r="M19" s="48"/>
      <c r="N19" s="2"/>
      <c r="S19" s="363" t="s">
        <v>21</v>
      </c>
      <c r="T19" s="403" t="str">
        <f>IF('1 - Project Structuring'!D10="","",'1 - Project Structuring'!D10)</f>
        <v>Cost</v>
      </c>
      <c r="U19" s="191"/>
      <c r="AN19" s="186" t="str">
        <f>IF('1 - Project Structuring'!C26="","",'1 - Project Structuring'!C26)</f>
        <v>ROW/Util/RR</v>
      </c>
      <c r="AO19" s="201">
        <f>COUNTIF(Table1[Project Phase],'13 - Summary Report'!AN19)</f>
        <v>10</v>
      </c>
      <c r="BB19" s="120" t="str">
        <f>IF('6 - Unmit. Project Performance'!A19="","",'6 - Unmit. Project Performance'!A19)</f>
        <v>Total</v>
      </c>
      <c r="BC19" s="221">
        <f>IF('6 - Unmit. Project Performance'!B19="","",'6 - Unmit. Project Performance'!B19)</f>
        <v>16.04</v>
      </c>
      <c r="BD19" s="222" t="str">
        <f>IF('6 - Unmit. Project Performance'!C19="","",'6 - Unmit. Project Performance'!C19)</f>
        <v/>
      </c>
      <c r="BE19" s="223">
        <f>IF('6 - Unmit. Project Performance'!D19="","",'6 - Unmit. Project Performance'!D19)</f>
        <v>2.8</v>
      </c>
      <c r="BF19" s="224">
        <f>IF('6 - Unmit. Project Performance'!E19="","",'6 - Unmit. Project Performance'!E19)</f>
        <v>5.4705330749999597</v>
      </c>
      <c r="BG19" s="225" t="str">
        <f>IF('6 - Unmit. Project Performance'!F19="","",'6 - Unmit. Project Performance'!F19)</f>
        <v/>
      </c>
      <c r="BH19" s="226">
        <f>IF('6 - Unmit. Project Performance'!G19="","",'6 - Unmit. Project Performance'!G19)</f>
        <v>2.4999999999999988E-3</v>
      </c>
      <c r="BI19" s="221">
        <f>IF('6 - Unmit. Project Performance'!H19="","",'6 - Unmit. Project Performance'!H19)</f>
        <v>21.510533074999959</v>
      </c>
      <c r="BJ19" s="225" t="str">
        <f>IF('6 - Unmit. Project Performance'!I19="","",'6 - Unmit. Project Performance'!I19)</f>
        <v/>
      </c>
      <c r="BK19" s="227">
        <f>IF('6 - Unmit. Project Performance'!J19="","",'6 - Unmit. Project Performance'!J19)</f>
        <v>2.8025000000000002</v>
      </c>
      <c r="BL19" s="228">
        <f>IF('6 - Unmit. Project Performance'!K19="","",'6 - Unmit. Project Performance'!K19)</f>
        <v>22.921568956477017</v>
      </c>
      <c r="CX19" s="291" t="str">
        <f>IF('11 - Mit. Project Performance'!A20="","",'11 - Mit. Project Performance'!A20)</f>
        <v>Total (through Construction)</v>
      </c>
      <c r="CY19" s="292">
        <f>IF('11 - Mit. Project Performance'!B20="","",'11 - Mit. Project Performance'!B20)</f>
        <v>16.29</v>
      </c>
      <c r="CZ19" s="293" t="str">
        <f>IF('11 - Mit. Project Performance'!C20="","",'11 - Mit. Project Performance'!C20)</f>
        <v/>
      </c>
      <c r="DA19" s="294">
        <f>IF('11 - Mit. Project Performance'!D20="","",'11 - Mit. Project Performance'!D20)</f>
        <v>0.7</v>
      </c>
      <c r="DB19" s="295">
        <f>IF('11 - Mit. Project Performance'!E20="","",'11 - Mit. Project Performance'!E20)</f>
        <v>4.5138469499999987</v>
      </c>
      <c r="DC19" s="296" t="str">
        <f>IF('11 - Mit. Project Performance'!F20="","",'11 - Mit. Project Performance'!F20)</f>
        <v/>
      </c>
      <c r="DD19" s="297">
        <f>IF('11 - Mit. Project Performance'!G20="","",'11 - Mit. Project Performance'!G20)</f>
        <v>-2.0462500000000002E-2</v>
      </c>
      <c r="DE19" s="292">
        <f>IF('11 - Mit. Project Performance'!H20="","",'11 - Mit. Project Performance'!H20)</f>
        <v>20.803846949999997</v>
      </c>
      <c r="DF19" s="296" t="str">
        <f>IF('11 - Mit. Project Performance'!I20="","",'11 - Mit. Project Performance'!I20)</f>
        <v/>
      </c>
      <c r="DG19" s="298">
        <f>IF('11 - Mit. Project Performance'!J20="","",'11 - Mit. Project Performance'!J20)</f>
        <v>0.67953750000000002</v>
      </c>
      <c r="DH19" s="299">
        <f>IF('11 - Mit. Project Performance'!K20="","",'11 - Mit. Project Performance'!K20)</f>
        <v>22.137703937087466</v>
      </c>
    </row>
    <row r="20" spans="2:115" ht="18" x14ac:dyDescent="0.25">
      <c r="B20" s="46"/>
      <c r="C20" s="47"/>
      <c r="D20" s="47"/>
      <c r="E20" s="47"/>
      <c r="F20" s="47"/>
      <c r="G20" s="47"/>
      <c r="H20" s="47"/>
      <c r="I20" s="47"/>
      <c r="J20" s="47"/>
      <c r="K20" s="47"/>
      <c r="L20" s="47"/>
      <c r="M20" s="48"/>
      <c r="N20" s="2"/>
      <c r="S20" s="127"/>
      <c r="T20" s="404" t="str">
        <f>IF('1 - Project Structuring'!D11="","",'1 - Project Structuring'!D11)</f>
        <v>Disruption</v>
      </c>
      <c r="U20" s="410"/>
      <c r="AN20" s="202" t="str">
        <f>IF('1 - Project Structuring'!C27="","",'1 - Project Structuring'!C27)</f>
        <v>Construction Funding Date</v>
      </c>
      <c r="AO20" s="200">
        <f>COUNTIF(Table1[Project Phase],'13 - Summary Report'!AN20)</f>
        <v>0</v>
      </c>
    </row>
    <row r="21" spans="2:115" ht="18.75" thickBot="1" x14ac:dyDescent="0.3">
      <c r="B21" s="46"/>
      <c r="C21" s="47"/>
      <c r="D21" s="47"/>
      <c r="E21" s="47"/>
      <c r="F21" s="47"/>
      <c r="G21" s="47"/>
      <c r="H21" s="47"/>
      <c r="I21" s="47"/>
      <c r="J21" s="47"/>
      <c r="K21" s="47"/>
      <c r="L21" s="47"/>
      <c r="M21" s="48"/>
      <c r="N21" s="2"/>
      <c r="S21" s="188" t="s">
        <v>23</v>
      </c>
      <c r="T21" s="405">
        <f>IF('1 - Project Structuring'!E15="","",'1 - Project Structuring'!E15)</f>
        <v>40148</v>
      </c>
      <c r="U21" s="191"/>
      <c r="AA21" s="306"/>
      <c r="AB21" s="306"/>
      <c r="AC21" s="306" t="s">
        <v>2</v>
      </c>
      <c r="AD21" s="306"/>
      <c r="AE21" s="306"/>
      <c r="AF21" s="306"/>
      <c r="AG21" s="306"/>
      <c r="AN21" s="186" t="str">
        <f>IF('1 - Project Structuring'!C28="","",'1 - Project Structuring'!C28)</f>
        <v>Procurement</v>
      </c>
      <c r="AO21" s="201">
        <f>COUNTIF(Table1[Project Phase],'13 - Summary Report'!AN21)</f>
        <v>8</v>
      </c>
      <c r="BB21" s="175"/>
      <c r="BC21" s="175"/>
      <c r="BD21" s="175"/>
      <c r="BE21" s="175"/>
      <c r="BF21" s="175"/>
      <c r="BG21" s="175"/>
      <c r="BH21" s="240" t="s">
        <v>179</v>
      </c>
      <c r="BI21" s="175"/>
      <c r="BJ21" s="175"/>
      <c r="BK21" s="175"/>
      <c r="BL21" s="175"/>
      <c r="BM21" s="175"/>
      <c r="BN21" s="175"/>
      <c r="CX21" s="175"/>
      <c r="CY21" s="175"/>
      <c r="CZ21" s="175"/>
      <c r="DA21" s="175"/>
      <c r="DB21" s="175"/>
      <c r="DC21" s="240" t="s">
        <v>179</v>
      </c>
      <c r="DD21" s="175"/>
      <c r="DE21" s="175"/>
      <c r="DF21" s="175"/>
      <c r="DG21" s="175"/>
      <c r="DH21" s="175"/>
      <c r="DI21" s="175"/>
      <c r="DJ21" s="175"/>
    </row>
    <row r="22" spans="2:115" ht="18.75" thickBot="1" x14ac:dyDescent="0.3">
      <c r="B22" s="46"/>
      <c r="C22" s="47"/>
      <c r="D22" s="47"/>
      <c r="E22" s="47"/>
      <c r="F22" s="47"/>
      <c r="G22" s="47"/>
      <c r="H22" s="47"/>
      <c r="I22" s="47"/>
      <c r="J22" s="47"/>
      <c r="K22" s="47"/>
      <c r="L22" s="47"/>
      <c r="M22" s="48"/>
      <c r="S22" s="190" t="s">
        <v>24</v>
      </c>
      <c r="T22" s="406">
        <f>IF('1 - Project Structuring'!E16="","",'1 - Project Structuring'!E16)</f>
        <v>41212</v>
      </c>
      <c r="U22" s="410"/>
      <c r="AA22" s="112" t="s">
        <v>0</v>
      </c>
      <c r="AB22" s="112" t="s">
        <v>52</v>
      </c>
      <c r="AC22" s="100" t="s">
        <v>25</v>
      </c>
      <c r="AD22" s="100" t="s">
        <v>26</v>
      </c>
      <c r="AE22" s="100" t="s">
        <v>27</v>
      </c>
      <c r="AF22" s="100" t="s">
        <v>28</v>
      </c>
      <c r="AG22" s="112" t="s">
        <v>29</v>
      </c>
      <c r="AN22" s="202" t="str">
        <f>IF('1 - Project Structuring'!C29="","",'1 - Project Structuring'!C29)</f>
        <v>Final Design</v>
      </c>
      <c r="AO22" s="200">
        <f>COUNTIF(Table1[Project Phase],'13 - Summary Report'!AN22)</f>
        <v>0</v>
      </c>
      <c r="BB22" s="551" t="s">
        <v>0</v>
      </c>
      <c r="BC22" s="604"/>
      <c r="BD22" s="605"/>
      <c r="BE22" s="605" t="s">
        <v>313</v>
      </c>
      <c r="BF22" s="605"/>
      <c r="BG22" s="605"/>
      <c r="BH22" s="606"/>
      <c r="BI22" s="604"/>
      <c r="BJ22" s="605"/>
      <c r="BK22" s="605" t="s">
        <v>314</v>
      </c>
      <c r="BL22" s="605"/>
      <c r="BM22" s="605"/>
      <c r="BN22" s="606"/>
      <c r="BO22" s="606"/>
      <c r="CX22" s="609" t="s">
        <v>0</v>
      </c>
      <c r="CY22" s="627"/>
      <c r="CZ22" s="548"/>
      <c r="DA22" s="548" t="s">
        <v>314</v>
      </c>
      <c r="DB22" s="548"/>
      <c r="DC22" s="548"/>
      <c r="DD22" s="549"/>
      <c r="DE22" s="627"/>
      <c r="DF22" s="548"/>
      <c r="DG22" s="548" t="s">
        <v>330</v>
      </c>
      <c r="DH22" s="548"/>
      <c r="DI22" s="548"/>
      <c r="DJ22" s="549"/>
      <c r="DK22" s="549"/>
    </row>
    <row r="23" spans="2:115" ht="36" customHeight="1" x14ac:dyDescent="0.25">
      <c r="B23" s="46"/>
      <c r="C23" s="47"/>
      <c r="D23" s="47"/>
      <c r="E23" s="47"/>
      <c r="F23" s="47"/>
      <c r="G23" s="47"/>
      <c r="H23" s="47"/>
      <c r="I23" s="47"/>
      <c r="J23" s="47"/>
      <c r="K23" s="47"/>
      <c r="L23" s="47"/>
      <c r="M23" s="48"/>
      <c r="S23" s="191" t="s">
        <v>132</v>
      </c>
      <c r="T23" s="242">
        <f>IF('1 - Project Structuring'!J54="","",'1 - Project Structuring'!J54)</f>
        <v>3</v>
      </c>
      <c r="U23" s="191" t="s">
        <v>213</v>
      </c>
      <c r="AA23" s="186" t="str">
        <f>IF('1 - Project Structuring'!C20="","",'1 - Project Structuring'!C20)</f>
        <v>Planning</v>
      </c>
      <c r="AB23" s="201">
        <f>IF('1 - Project Structuring'!D20="","",'1 - Project Structuring'!D20)</f>
        <v>0</v>
      </c>
      <c r="AC23" s="189">
        <f>IF('1 - Project Structuring'!E20="","",'1 - Project Structuring'!E20)</f>
        <v>40148</v>
      </c>
      <c r="AD23" s="189">
        <f>IF('1 - Project Structuring'!F20="","",'1 - Project Structuring'!F20)</f>
        <v>40148</v>
      </c>
      <c r="AE23" s="189">
        <f>IF('1 - Project Structuring'!G20="","",'1 - Project Structuring'!G20)</f>
        <v>40148</v>
      </c>
      <c r="AF23" s="189">
        <f>IF('1 - Project Structuring'!H20="","",'1 - Project Structuring'!H20)</f>
        <v>40148</v>
      </c>
      <c r="AG23" s="197">
        <f>IF('1 - Project Structuring'!I20="","",'1 - Project Structuring'!I20)</f>
        <v>0</v>
      </c>
      <c r="AN23" s="186" t="str">
        <f>IF('1 - Project Structuring'!C30="","",'1 - Project Structuring'!C30)</f>
        <v>Construction</v>
      </c>
      <c r="AO23" s="201">
        <f>COUNTIF(Table1[Project Phase],'13 - Summary Report'!AN23)</f>
        <v>12</v>
      </c>
      <c r="BB23" s="609"/>
      <c r="BC23" s="611" t="s">
        <v>175</v>
      </c>
      <c r="BD23" s="555" t="s">
        <v>25</v>
      </c>
      <c r="BE23" s="555" t="s">
        <v>26</v>
      </c>
      <c r="BF23" s="555" t="s">
        <v>146</v>
      </c>
      <c r="BG23" s="555" t="s">
        <v>28</v>
      </c>
      <c r="BH23" s="555" t="s">
        <v>176</v>
      </c>
      <c r="BI23" s="555" t="s">
        <v>175</v>
      </c>
      <c r="BJ23" s="555" t="s">
        <v>25</v>
      </c>
      <c r="BK23" s="555" t="s">
        <v>26</v>
      </c>
      <c r="BL23" s="555" t="s">
        <v>27</v>
      </c>
      <c r="BM23" s="555" t="s">
        <v>28</v>
      </c>
      <c r="BN23" s="555" t="s">
        <v>177</v>
      </c>
      <c r="BO23" s="555" t="s">
        <v>389</v>
      </c>
      <c r="CX23" s="610"/>
      <c r="CY23" s="628" t="s">
        <v>175</v>
      </c>
      <c r="CZ23" s="629" t="s">
        <v>25</v>
      </c>
      <c r="DA23" s="629" t="s">
        <v>26</v>
      </c>
      <c r="DB23" s="629" t="s">
        <v>146</v>
      </c>
      <c r="DC23" s="629" t="s">
        <v>28</v>
      </c>
      <c r="DD23" s="630" t="s">
        <v>177</v>
      </c>
      <c r="DE23" s="628" t="s">
        <v>175</v>
      </c>
      <c r="DF23" s="629" t="s">
        <v>25</v>
      </c>
      <c r="DG23" s="629" t="s">
        <v>26</v>
      </c>
      <c r="DH23" s="629" t="s">
        <v>27</v>
      </c>
      <c r="DI23" s="629" t="s">
        <v>28</v>
      </c>
      <c r="DJ23" s="630" t="s">
        <v>177</v>
      </c>
      <c r="DK23" s="630" t="s">
        <v>389</v>
      </c>
    </row>
    <row r="24" spans="2:115" ht="36.75" thickBot="1" x14ac:dyDescent="0.3">
      <c r="B24" s="49"/>
      <c r="C24" s="50"/>
      <c r="D24" s="50"/>
      <c r="E24" s="50"/>
      <c r="F24" s="50"/>
      <c r="G24" s="50"/>
      <c r="H24" s="50"/>
      <c r="I24" s="50"/>
      <c r="J24" s="50"/>
      <c r="K24" s="50"/>
      <c r="L24" s="50"/>
      <c r="M24" s="51"/>
      <c r="S24" s="192" t="s">
        <v>133</v>
      </c>
      <c r="T24" s="247">
        <f>IF('1 - Project Structuring'!J55="","",'1 - Project Structuring'!J55)</f>
        <v>3</v>
      </c>
      <c r="U24" s="410" t="s">
        <v>213</v>
      </c>
      <c r="AA24" s="202" t="str">
        <f>IF('1 - Project Structuring'!C21="","",'1 - Project Structuring'!C21)</f>
        <v>Scoping</v>
      </c>
      <c r="AB24" s="200">
        <f>IF('1 - Project Structuring'!D21="","",'1 - Project Structuring'!D21)</f>
        <v>0</v>
      </c>
      <c r="AC24" s="203">
        <f>IF('1 - Project Structuring'!E21="","",'1 - Project Structuring'!E21)</f>
        <v>40148</v>
      </c>
      <c r="AD24" s="203">
        <f>IF('1 - Project Structuring'!F21="","",'1 - Project Structuring'!F21)</f>
        <v>40148</v>
      </c>
      <c r="AE24" s="203">
        <f>IF('1 - Project Structuring'!G21="","",'1 - Project Structuring'!G21)</f>
        <v>40148</v>
      </c>
      <c r="AF24" s="203">
        <f>IF('1 - Project Structuring'!H21="","",'1 - Project Structuring'!H21)</f>
        <v>40148</v>
      </c>
      <c r="AG24" s="193">
        <f>IF('1 - Project Structuring'!I21="","",'1 - Project Structuring'!I21)</f>
        <v>0</v>
      </c>
      <c r="AN24" s="202" t="s">
        <v>46</v>
      </c>
      <c r="AO24" s="200">
        <f>COUNTIF(Table1[Project Phase],'13 - Summary Report'!AN24)</f>
        <v>0</v>
      </c>
      <c r="BB24" s="237"/>
      <c r="BC24" s="262"/>
      <c r="BD24" s="261"/>
      <c r="BE24" s="261"/>
      <c r="BF24" s="261"/>
      <c r="BG24" s="261"/>
      <c r="BH24" s="261"/>
      <c r="BI24" s="261"/>
      <c r="BJ24" s="261"/>
      <c r="BK24" s="261"/>
      <c r="BL24" s="261"/>
      <c r="BM24" s="261"/>
      <c r="BN24" s="261"/>
      <c r="BO24" s="261"/>
      <c r="CX24" s="557"/>
      <c r="CY24" s="631"/>
      <c r="CZ24" s="632"/>
      <c r="DA24" s="632"/>
      <c r="DB24" s="632"/>
      <c r="DC24" s="632"/>
      <c r="DD24" s="633"/>
      <c r="DE24" s="631"/>
      <c r="DF24" s="632"/>
      <c r="DG24" s="632"/>
      <c r="DH24" s="632"/>
      <c r="DI24" s="632"/>
      <c r="DJ24" s="633"/>
      <c r="DK24" s="633" t="s">
        <v>390</v>
      </c>
    </row>
    <row r="25" spans="2:115" ht="18" x14ac:dyDescent="0.25">
      <c r="S25" s="191" t="s">
        <v>134</v>
      </c>
      <c r="T25" s="242">
        <f>IF('1 - Project Structuring'!J56="","",'1 - Project Structuring'!J56)</f>
        <v>3</v>
      </c>
      <c r="U25" s="191" t="s">
        <v>213</v>
      </c>
      <c r="AA25" s="186" t="str">
        <f>IF('1 - Project Structuring'!C22="","",'1 - Project Structuring'!C22)</f>
        <v>Design Funding Date</v>
      </c>
      <c r="AB25" s="189">
        <f>IF('1 - Project Structuring'!D22="","",'1 - Project Structuring'!D22)</f>
        <v>40148</v>
      </c>
      <c r="AC25" s="204" t="str">
        <f>IF('1 - Project Structuring'!E22="","",'1 - Project Structuring'!E22)</f>
        <v/>
      </c>
      <c r="AD25" s="189">
        <f>IF('1 - Project Structuring'!F22="","",'1 - Project Structuring'!F22)</f>
        <v>40148</v>
      </c>
      <c r="AE25" s="204" t="str">
        <f>IF('1 - Project Structuring'!G22="","",'1 - Project Structuring'!G22)</f>
        <v/>
      </c>
      <c r="AF25" s="189">
        <f>IF('1 - Project Structuring'!H22="","",'1 - Project Structuring'!H22)</f>
        <v>40148</v>
      </c>
      <c r="AG25" s="197">
        <f>IF('1 - Project Structuring'!I22="","",'1 - Project Structuring'!I22)</f>
        <v>0</v>
      </c>
      <c r="AN25" s="186" t="s">
        <v>47</v>
      </c>
      <c r="AO25" s="201">
        <f>COUNTIF(Table1[Project Phase],'13 - Summary Report'!AN25)</f>
        <v>0</v>
      </c>
      <c r="BB25" s="263" t="str">
        <f>IF('6 - Unmit. Project Performance'!A25="","",'6 - Unmit. Project Performance'!A25)</f>
        <v>Planning</v>
      </c>
      <c r="BC25" s="256">
        <f>IF('6 - Unmit. Project Performance'!B25="","",'6 - Unmit. Project Performance'!B25)</f>
        <v>0</v>
      </c>
      <c r="BD25" s="257">
        <f>IF('6 - Unmit. Project Performance'!C25="","",'6 - Unmit. Project Performance'!C25)</f>
        <v>40148</v>
      </c>
      <c r="BE25" s="257">
        <f>IF('6 - Unmit. Project Performance'!D25="","",'6 - Unmit. Project Performance'!D25)</f>
        <v>40148</v>
      </c>
      <c r="BF25" s="257">
        <f>IF('6 - Unmit. Project Performance'!E25="","",'6 - Unmit. Project Performance'!E25)</f>
        <v>40148</v>
      </c>
      <c r="BG25" s="257">
        <f>IF('6 - Unmit. Project Performance'!F25="","",'6 - Unmit. Project Performance'!F25)</f>
        <v>40148</v>
      </c>
      <c r="BH25" s="258">
        <f>IF('6 - Unmit. Project Performance'!G25="","",'6 - Unmit. Project Performance'!G25)</f>
        <v>0</v>
      </c>
      <c r="BI25" s="259">
        <f>IF('6 - Unmit. Project Performance'!H25="","",'6 - Unmit. Project Performance'!H25)</f>
        <v>0</v>
      </c>
      <c r="BJ25" s="257">
        <f>IF('6 - Unmit. Project Performance'!I25="","",'6 - Unmit. Project Performance'!I25)</f>
        <v>40148</v>
      </c>
      <c r="BK25" s="257">
        <f>IF('6 - Unmit. Project Performance'!J25="","",'6 - Unmit. Project Performance'!J25)</f>
        <v>40148</v>
      </c>
      <c r="BL25" s="257">
        <f>IF('6 - Unmit. Project Performance'!K25="","",'6 - Unmit. Project Performance'!K25)</f>
        <v>40148</v>
      </c>
      <c r="BM25" s="257">
        <f>IF('6 - Unmit. Project Performance'!L25="","",'6 - Unmit. Project Performance'!L25)</f>
        <v>40148</v>
      </c>
      <c r="BN25" s="260">
        <f>IF('6 - Unmit. Project Performance'!M25="","",'6 - Unmit. Project Performance'!M25)</f>
        <v>0</v>
      </c>
      <c r="BO25" s="260">
        <f>IF('6 - Unmit. Project Performance'!N25="","",'6 - Unmit. Project Performance'!N25)</f>
        <v>1.339191129996656E-2</v>
      </c>
      <c r="CX25" s="263" t="str">
        <f>IF('11 - Mit. Project Performance'!A26="","",'11 - Mit. Project Performance'!A26)</f>
        <v>Planning</v>
      </c>
      <c r="CY25" s="256">
        <f>IF('11 - Mit. Project Performance'!B26="","",'11 - Mit. Project Performance'!B26)</f>
        <v>0</v>
      </c>
      <c r="CZ25" s="257">
        <f>IF('11 - Mit. Project Performance'!C26="","",'11 - Mit. Project Performance'!C26)</f>
        <v>40148</v>
      </c>
      <c r="DA25" s="257">
        <f>IF('11 - Mit. Project Performance'!D26="","",'11 - Mit. Project Performance'!D26)</f>
        <v>40148</v>
      </c>
      <c r="DB25" s="257">
        <f>IF('11 - Mit. Project Performance'!E26="","",'11 - Mit. Project Performance'!E26)</f>
        <v>40148</v>
      </c>
      <c r="DC25" s="257">
        <f>IF('11 - Mit. Project Performance'!F26="","",'11 - Mit. Project Performance'!F26)</f>
        <v>40148</v>
      </c>
      <c r="DD25" s="258">
        <f>IF('11 - Mit. Project Performance'!G26="","",'11 - Mit. Project Performance'!G26)</f>
        <v>0</v>
      </c>
      <c r="DE25" s="259">
        <f>IF('11 - Mit. Project Performance'!H26="","",'11 - Mit. Project Performance'!H26)</f>
        <v>0</v>
      </c>
      <c r="DF25" s="257">
        <f>IF('11 - Mit. Project Performance'!I26="","",'11 - Mit. Project Performance'!I26)</f>
        <v>40148</v>
      </c>
      <c r="DG25" s="257">
        <f>IF('11 - Mit. Project Performance'!J26="","",'11 - Mit. Project Performance'!J26)</f>
        <v>40148</v>
      </c>
      <c r="DH25" s="257">
        <f>IF('11 - Mit. Project Performance'!K26="","",'11 - Mit. Project Performance'!K26)</f>
        <v>40148</v>
      </c>
      <c r="DI25" s="257">
        <f>IF('11 - Mit. Project Performance'!L26="","",'11 - Mit. Project Performance'!L26)</f>
        <v>40148</v>
      </c>
      <c r="DJ25" s="260">
        <f>IF('11 - Mit. Project Performance'!M26="","",'11 - Mit. Project Performance'!M26)</f>
        <v>0</v>
      </c>
      <c r="DK25" s="260">
        <f>IF('11 - Mit. Project Performance'!N26="","",'11 - Mit. Project Performance'!N26)</f>
        <v>1.339191129996656E-2</v>
      </c>
    </row>
    <row r="26" spans="2:115" ht="18" x14ac:dyDescent="0.25">
      <c r="S26" s="192" t="s">
        <v>135</v>
      </c>
      <c r="T26" s="529">
        <f>IF('1 - Project Structuring'!J60="","",'1 - Project Structuring'!J60)</f>
        <v>0.1</v>
      </c>
      <c r="U26" s="410" t="s">
        <v>215</v>
      </c>
      <c r="AA26" s="202" t="str">
        <f>IF('1 - Project Structuring'!C23="","",'1 - Project Structuring'!C23)</f>
        <v>Prelim Design/Environmental Process</v>
      </c>
      <c r="AB26" s="200">
        <f>IF('1 - Project Structuring'!D23="","",'1 - Project Structuring'!D23)</f>
        <v>12</v>
      </c>
      <c r="AC26" s="203">
        <f>IF('1 - Project Structuring'!E23="","",'1 - Project Structuring'!E23)</f>
        <v>40148</v>
      </c>
      <c r="AD26" s="203">
        <f>IF('1 - Project Structuring'!F23="","",'1 - Project Structuring'!F23)</f>
        <v>40512.800000000003</v>
      </c>
      <c r="AE26" s="203">
        <f>IF('1 - Project Structuring'!G23="","",'1 - Project Structuring'!G23)</f>
        <v>40148</v>
      </c>
      <c r="AF26" s="203">
        <f>IF('1 - Project Structuring'!H23="","",'1 - Project Structuring'!H23)</f>
        <v>40512.800000000003</v>
      </c>
      <c r="AG26" s="193">
        <f>IF('1 - Project Structuring'!I23="","",'1 - Project Structuring'!I23)</f>
        <v>0</v>
      </c>
      <c r="AN26" s="202" t="s">
        <v>37</v>
      </c>
      <c r="AO26" s="200">
        <f>SUM(AO13:AO25)</f>
        <v>59</v>
      </c>
      <c r="BB26" s="117" t="str">
        <f>IF('6 - Unmit. Project Performance'!A26="","",'6 - Unmit. Project Performance'!A26)</f>
        <v>Scoping</v>
      </c>
      <c r="BC26" s="245">
        <f>IF('6 - Unmit. Project Performance'!B26="","",'6 - Unmit. Project Performance'!B26)</f>
        <v>0</v>
      </c>
      <c r="BD26" s="246">
        <f>IF('6 - Unmit. Project Performance'!C26="","",'6 - Unmit. Project Performance'!C26)</f>
        <v>40148</v>
      </c>
      <c r="BE26" s="246">
        <f>IF('6 - Unmit. Project Performance'!D26="","",'6 - Unmit. Project Performance'!D26)</f>
        <v>40148</v>
      </c>
      <c r="BF26" s="246">
        <f>IF('6 - Unmit. Project Performance'!E26="","",'6 - Unmit. Project Performance'!E26)</f>
        <v>40148</v>
      </c>
      <c r="BG26" s="246">
        <f>IF('6 - Unmit. Project Performance'!F26="","",'6 - Unmit. Project Performance'!F26)</f>
        <v>40148</v>
      </c>
      <c r="BH26" s="247">
        <f>IF('6 - Unmit. Project Performance'!G26="","",'6 - Unmit. Project Performance'!G26)</f>
        <v>0</v>
      </c>
      <c r="BI26" s="248">
        <f>IF('6 - Unmit. Project Performance'!H26="","",'6 - Unmit. Project Performance'!H26)</f>
        <v>0</v>
      </c>
      <c r="BJ26" s="246">
        <f>IF('6 - Unmit. Project Performance'!I26="","",'6 - Unmit. Project Performance'!I26)</f>
        <v>40148</v>
      </c>
      <c r="BK26" s="246">
        <f>IF('6 - Unmit. Project Performance'!J26="","",'6 - Unmit. Project Performance'!J26)</f>
        <v>40148</v>
      </c>
      <c r="BL26" s="246">
        <f>IF('6 - Unmit. Project Performance'!K26="","",'6 - Unmit. Project Performance'!K26)</f>
        <v>40148</v>
      </c>
      <c r="BM26" s="246">
        <f>IF('6 - Unmit. Project Performance'!L26="","",'6 - Unmit. Project Performance'!L26)</f>
        <v>40148</v>
      </c>
      <c r="BN26" s="249">
        <f>IF('6 - Unmit. Project Performance'!M26="","",'6 - Unmit. Project Performance'!M26)</f>
        <v>0</v>
      </c>
      <c r="BO26" s="260">
        <f>IF('6 - Unmit. Project Performance'!N26="","",'6 - Unmit. Project Performance'!N26)</f>
        <v>0.79589522242714783</v>
      </c>
      <c r="CX26" s="117" t="str">
        <f>IF('11 - Mit. Project Performance'!A27="","",'11 - Mit. Project Performance'!A27)</f>
        <v>Scoping</v>
      </c>
      <c r="CY26" s="245">
        <f>IF('11 - Mit. Project Performance'!B27="","",'11 - Mit. Project Performance'!B27)</f>
        <v>0</v>
      </c>
      <c r="CZ26" s="246">
        <f>IF('11 - Mit. Project Performance'!C27="","",'11 - Mit. Project Performance'!C27)</f>
        <v>40148</v>
      </c>
      <c r="DA26" s="246">
        <f>IF('11 - Mit. Project Performance'!D27="","",'11 - Mit. Project Performance'!D27)</f>
        <v>40148</v>
      </c>
      <c r="DB26" s="246">
        <f>IF('11 - Mit. Project Performance'!E27="","",'11 - Mit. Project Performance'!E27)</f>
        <v>40148</v>
      </c>
      <c r="DC26" s="246">
        <f>IF('11 - Mit. Project Performance'!F27="","",'11 - Mit. Project Performance'!F27)</f>
        <v>40148</v>
      </c>
      <c r="DD26" s="247">
        <f>IF('11 - Mit. Project Performance'!G27="","",'11 - Mit. Project Performance'!G27)</f>
        <v>0</v>
      </c>
      <c r="DE26" s="248">
        <f>IF('11 - Mit. Project Performance'!H27="","",'11 - Mit. Project Performance'!H27)</f>
        <v>0</v>
      </c>
      <c r="DF26" s="246">
        <f>IF('11 - Mit. Project Performance'!I27="","",'11 - Mit. Project Performance'!I27)</f>
        <v>40148</v>
      </c>
      <c r="DG26" s="246">
        <f>IF('11 - Mit. Project Performance'!J27="","",'11 - Mit. Project Performance'!J27)</f>
        <v>40148</v>
      </c>
      <c r="DH26" s="246">
        <f>IF('11 - Mit. Project Performance'!K27="","",'11 - Mit. Project Performance'!K27)</f>
        <v>40148</v>
      </c>
      <c r="DI26" s="246">
        <f>IF('11 - Mit. Project Performance'!L27="","",'11 - Mit. Project Performance'!L27)</f>
        <v>40148</v>
      </c>
      <c r="DJ26" s="249">
        <f>IF('11 - Mit. Project Performance'!M27="","",'11 - Mit. Project Performance'!M27)</f>
        <v>0</v>
      </c>
      <c r="DK26" s="260">
        <f>IF('11 - Mit. Project Performance'!N27="","",'11 - Mit. Project Performance'!N27)</f>
        <v>0.48713131549511896</v>
      </c>
    </row>
    <row r="27" spans="2:115" ht="18" x14ac:dyDescent="0.25">
      <c r="S27" s="191" t="s">
        <v>136</v>
      </c>
      <c r="T27" s="530">
        <f>IF('1 - Project Structuring'!J61="","",'1 - Project Structuring'!J61)</f>
        <v>0.22500000000000001</v>
      </c>
      <c r="U27" s="191" t="s">
        <v>215</v>
      </c>
      <c r="AA27" s="186" t="str">
        <f>IF('1 - Project Structuring'!C24="","",'1 - Project Structuring'!C24)</f>
        <v>Environmental Permits</v>
      </c>
      <c r="AB27" s="201">
        <f>IF('1 - Project Structuring'!D24="","",'1 - Project Structuring'!D24)</f>
        <v>6</v>
      </c>
      <c r="AC27" s="189">
        <f>IF('1 - Project Structuring'!E24="","",'1 - Project Structuring'!E24)</f>
        <v>40512.800000000003</v>
      </c>
      <c r="AD27" s="189">
        <f>IF('1 - Project Structuring'!F24="","",'1 - Project Structuring'!F24)</f>
        <v>40695.200000000004</v>
      </c>
      <c r="AE27" s="189">
        <f>IF('1 - Project Structuring'!G24="","",'1 - Project Structuring'!G24)</f>
        <v>40512.800000000003</v>
      </c>
      <c r="AF27" s="189">
        <f>IF('1 - Project Structuring'!H24="","",'1 - Project Structuring'!H24)</f>
        <v>40695.200000000004</v>
      </c>
      <c r="AG27" s="197">
        <f>IF('1 - Project Structuring'!I24="","",'1 - Project Structuring'!I24)</f>
        <v>0</v>
      </c>
      <c r="BB27" s="117" t="str">
        <f>IF('6 - Unmit. Project Performance'!A27="","",'6 - Unmit. Project Performance'!A27)</f>
        <v>Design Funding Date</v>
      </c>
      <c r="BC27" s="250">
        <f>IF('6 - Unmit. Project Performance'!B27="","",'6 - Unmit. Project Performance'!B27)</f>
        <v>40148</v>
      </c>
      <c r="BD27" s="194" t="str">
        <f>IF('6 - Unmit. Project Performance'!C27="","",'6 - Unmit. Project Performance'!C27)</f>
        <v/>
      </c>
      <c r="BE27" s="194">
        <f>IF('6 - Unmit. Project Performance'!D27="","",'6 - Unmit. Project Performance'!D27)</f>
        <v>40148</v>
      </c>
      <c r="BF27" s="194" t="str">
        <f>IF('6 - Unmit. Project Performance'!E27="","",'6 - Unmit. Project Performance'!E27)</f>
        <v/>
      </c>
      <c r="BG27" s="194">
        <f>IF('6 - Unmit. Project Performance'!F27="","",'6 - Unmit. Project Performance'!F27)</f>
        <v>40148</v>
      </c>
      <c r="BH27" s="242">
        <f>IF('6 - Unmit. Project Performance'!G27="","",'6 - Unmit. Project Performance'!G27)</f>
        <v>0</v>
      </c>
      <c r="BI27" s="251">
        <f>IF('6 - Unmit. Project Performance'!H27="","",'6 - Unmit. Project Performance'!H27)</f>
        <v>40148</v>
      </c>
      <c r="BJ27" s="194" t="str">
        <f>IF('6 - Unmit. Project Performance'!I27="","",'6 - Unmit. Project Performance'!I27)</f>
        <v/>
      </c>
      <c r="BK27" s="194">
        <f>IF('6 - Unmit. Project Performance'!J27="","",'6 - Unmit. Project Performance'!J27)</f>
        <v>40148</v>
      </c>
      <c r="BL27" s="194" t="str">
        <f>IF('6 - Unmit. Project Performance'!K27="","",'6 - Unmit. Project Performance'!K27)</f>
        <v/>
      </c>
      <c r="BM27" s="194">
        <f>IF('6 - Unmit. Project Performance'!L27="","",'6 - Unmit. Project Performance'!L27)</f>
        <v>40148</v>
      </c>
      <c r="BN27" s="244">
        <f>IF('6 - Unmit. Project Performance'!M27="","",'6 - Unmit. Project Performance'!M27)</f>
        <v>0</v>
      </c>
      <c r="BO27" s="260">
        <f>IF('6 - Unmit. Project Performance'!N27="","",'6 - Unmit. Project Performance'!N27)</f>
        <v>0</v>
      </c>
      <c r="CX27" s="118" t="str">
        <f>IF('11 - Mit. Project Performance'!A28="","",'11 - Mit. Project Performance'!A28)</f>
        <v>Design Funding Date</v>
      </c>
      <c r="CY27" s="250">
        <f>IF('11 - Mit. Project Performance'!B28="","",'11 - Mit. Project Performance'!B28)</f>
        <v>40148</v>
      </c>
      <c r="CZ27" s="194" t="str">
        <f>IF('11 - Mit. Project Performance'!C28="","",'11 - Mit. Project Performance'!C28)</f>
        <v/>
      </c>
      <c r="DA27" s="194">
        <f>IF('11 - Mit. Project Performance'!D28="","",'11 - Mit. Project Performance'!D28)</f>
        <v>40148</v>
      </c>
      <c r="DB27" s="194" t="str">
        <f>IF('11 - Mit. Project Performance'!E28="","",'11 - Mit. Project Performance'!E28)</f>
        <v/>
      </c>
      <c r="DC27" s="194">
        <f>IF('11 - Mit. Project Performance'!F28="","",'11 - Mit. Project Performance'!F28)</f>
        <v>40148</v>
      </c>
      <c r="DD27" s="242">
        <f>IF('11 - Mit. Project Performance'!G28="","",'11 - Mit. Project Performance'!G28)</f>
        <v>0</v>
      </c>
      <c r="DE27" s="251">
        <f>IF('11 - Mit. Project Performance'!H28="","",'11 - Mit. Project Performance'!H28)</f>
        <v>40148</v>
      </c>
      <c r="DF27" s="194" t="str">
        <f>IF('11 - Mit. Project Performance'!I28="","",'11 - Mit. Project Performance'!I28)</f>
        <v/>
      </c>
      <c r="DG27" s="194">
        <f>IF('11 - Mit. Project Performance'!J28="","",'11 - Mit. Project Performance'!J28)</f>
        <v>40148</v>
      </c>
      <c r="DH27" s="194" t="str">
        <f>IF('11 - Mit. Project Performance'!K28="","",'11 - Mit. Project Performance'!K28)</f>
        <v/>
      </c>
      <c r="DI27" s="194">
        <f>IF('11 - Mit. Project Performance'!L28="","",'11 - Mit. Project Performance'!L28)</f>
        <v>40148</v>
      </c>
      <c r="DJ27" s="244">
        <f>IF('11 - Mit. Project Performance'!M28="","",'11 - Mit. Project Performance'!M28)</f>
        <v>0</v>
      </c>
      <c r="DK27" s="260">
        <f>IF('11 - Mit. Project Performance'!N28="","",'11 - Mit. Project Performance'!N28)</f>
        <v>0</v>
      </c>
    </row>
    <row r="28" spans="2:115" ht="54" x14ac:dyDescent="0.25">
      <c r="S28" s="192" t="s">
        <v>49</v>
      </c>
      <c r="T28" s="407">
        <f>IF('1 - Project Structuring'!E80="","",'1 - Project Structuring'!E80)</f>
        <v>10</v>
      </c>
      <c r="U28" s="410" t="s">
        <v>214</v>
      </c>
      <c r="AA28" s="202" t="str">
        <f>IF('1 - Project Structuring'!C25="","",'1 - Project Structuring'!C25)</f>
        <v>ROW/Util/RR Funding Date</v>
      </c>
      <c r="AB28" s="203">
        <f>IF('1 - Project Structuring'!D25="","",'1 - Project Structuring'!D25)</f>
        <v>40148</v>
      </c>
      <c r="AC28" s="204" t="str">
        <f>IF('1 - Project Structuring'!E25="","",'1 - Project Structuring'!E25)</f>
        <v/>
      </c>
      <c r="AD28" s="203">
        <f>IF('1 - Project Structuring'!F25="","",'1 - Project Structuring'!F25)</f>
        <v>40148</v>
      </c>
      <c r="AE28" s="204" t="str">
        <f>IF('1 - Project Structuring'!G25="","",'1 - Project Structuring'!G25)</f>
        <v/>
      </c>
      <c r="AF28" s="203">
        <f>IF('1 - Project Structuring'!H25="","",'1 - Project Structuring'!H25)</f>
        <v>40877.600000000006</v>
      </c>
      <c r="AG28" s="193">
        <f>IF('1 - Project Structuring'!I25="","",'1 - Project Structuring'!I25)</f>
        <v>24.000000000000192</v>
      </c>
      <c r="BB28" s="376" t="str">
        <f>IF('6 - Unmit. Project Performance'!A28="","",'6 - Unmit. Project Performance'!A28)</f>
        <v>Prelim Design/Environmental Process</v>
      </c>
      <c r="BC28" s="364">
        <f>IF('6 - Unmit. Project Performance'!B28="","",'6 - Unmit. Project Performance'!B28)</f>
        <v>12</v>
      </c>
      <c r="BD28" s="309">
        <f>IF('6 - Unmit. Project Performance'!C28="","",'6 - Unmit. Project Performance'!C28)</f>
        <v>40148</v>
      </c>
      <c r="BE28" s="309">
        <f>IF('6 - Unmit. Project Performance'!D28="","",'6 - Unmit. Project Performance'!D28)</f>
        <v>40512.800000000003</v>
      </c>
      <c r="BF28" s="309">
        <f>IF('6 - Unmit. Project Performance'!E28="","",'6 - Unmit. Project Performance'!E28)</f>
        <v>40148</v>
      </c>
      <c r="BG28" s="309">
        <f>IF('6 - Unmit. Project Performance'!F28="","",'6 - Unmit. Project Performance'!F28)</f>
        <v>40512.800000000003</v>
      </c>
      <c r="BH28" s="365">
        <f>IF('6 - Unmit. Project Performance'!G28="","",'6 - Unmit. Project Performance'!G28)</f>
        <v>0</v>
      </c>
      <c r="BI28" s="366">
        <f>IF('6 - Unmit. Project Performance'!H28="","",'6 - Unmit. Project Performance'!H28)</f>
        <v>13.414046875</v>
      </c>
      <c r="BJ28" s="309">
        <f>IF('6 - Unmit. Project Performance'!I28="","",'6 - Unmit. Project Performance'!I28)</f>
        <v>40148</v>
      </c>
      <c r="BK28" s="309">
        <f>IF('6 - Unmit. Project Performance'!J28="","",'6 - Unmit. Project Performance'!J28)</f>
        <v>40555.787024999998</v>
      </c>
      <c r="BL28" s="309">
        <f>IF('6 - Unmit. Project Performance'!K28="","",'6 - Unmit. Project Performance'!K28)</f>
        <v>40148</v>
      </c>
      <c r="BM28" s="309">
        <f>IF('6 - Unmit. Project Performance'!L28="","",'6 - Unmit. Project Performance'!L28)</f>
        <v>40555.787024999998</v>
      </c>
      <c r="BN28" s="367">
        <f>IF('6 - Unmit. Project Performance'!M28="","",'6 - Unmit. Project Performance'!M28)</f>
        <v>0</v>
      </c>
      <c r="BO28" s="260">
        <f>IF('6 - Unmit. Project Performance'!N28="","",'6 - Unmit. Project Performance'!N28)</f>
        <v>1.3676732168428556</v>
      </c>
      <c r="CX28" s="376" t="str">
        <f>IF('11 - Mit. Project Performance'!A29="","",'11 - Mit. Project Performance'!A29)</f>
        <v>Prelim Design/Environmental Process</v>
      </c>
      <c r="CY28" s="379">
        <f>IF('11 - Mit. Project Performance'!B29="","",'11 - Mit. Project Performance'!B29)</f>
        <v>13.414046875</v>
      </c>
      <c r="CZ28" s="380">
        <f>IF('11 - Mit. Project Performance'!C29="","",'11 - Mit. Project Performance'!C29)</f>
        <v>40148</v>
      </c>
      <c r="DA28" s="380">
        <f>IF('11 - Mit. Project Performance'!D29="","",'11 - Mit. Project Performance'!D29)</f>
        <v>40555.787024999998</v>
      </c>
      <c r="DB28" s="380">
        <f>IF('11 - Mit. Project Performance'!E29="","",'11 - Mit. Project Performance'!E29)</f>
        <v>40148</v>
      </c>
      <c r="DC28" s="380">
        <f>IF('11 - Mit. Project Performance'!F29="","",'11 - Mit. Project Performance'!F29)</f>
        <v>40555.787024999998</v>
      </c>
      <c r="DD28" s="381">
        <f>IF('11 - Mit. Project Performance'!G29="","",'11 - Mit. Project Performance'!G29)</f>
        <v>0</v>
      </c>
      <c r="DE28" s="382">
        <f>IF('11 - Mit. Project Performance'!H29="","",'11 - Mit. Project Performance'!H29)</f>
        <v>13.414046875</v>
      </c>
      <c r="DF28" s="380">
        <f>IF('11 - Mit. Project Performance'!I29="","",'11 - Mit. Project Performance'!I29)</f>
        <v>40148</v>
      </c>
      <c r="DG28" s="380">
        <f>IF('11 - Mit. Project Performance'!J29="","",'11 - Mit. Project Performance'!J29)</f>
        <v>40555.787024999998</v>
      </c>
      <c r="DH28" s="380">
        <f>IF('11 - Mit. Project Performance'!K29="","",'11 - Mit. Project Performance'!K29)</f>
        <v>40148</v>
      </c>
      <c r="DI28" s="380">
        <f>IF('11 - Mit. Project Performance'!L29="","",'11 - Mit. Project Performance'!L29)</f>
        <v>40555.787024999998</v>
      </c>
      <c r="DJ28" s="383">
        <f>IF('11 - Mit. Project Performance'!M29="","",'11 - Mit. Project Performance'!M29)</f>
        <v>0</v>
      </c>
      <c r="DK28" s="260">
        <f>IF('11 - Mit. Project Performance'!N29="","",'11 - Mit. Project Performance'!N29)</f>
        <v>1.1812542640723072</v>
      </c>
    </row>
    <row r="29" spans="2:115" ht="18" x14ac:dyDescent="0.25">
      <c r="S29" s="191" t="s">
        <v>83</v>
      </c>
      <c r="T29" s="242">
        <f>IF('1 - Project Structuring'!E17="","",'1 - Project Structuring'!E17)</f>
        <v>0.1</v>
      </c>
      <c r="U29" s="191" t="s">
        <v>215</v>
      </c>
      <c r="AA29" s="186" t="str">
        <f>IF('1 - Project Structuring'!C26="","",'1 - Project Structuring'!C26)</f>
        <v>ROW/Util/RR</v>
      </c>
      <c r="AB29" s="201">
        <f>IF('1 - Project Structuring'!D26="","",'1 - Project Structuring'!D26)</f>
        <v>12</v>
      </c>
      <c r="AC29" s="189">
        <f>IF('1 - Project Structuring'!E26="","",'1 - Project Structuring'!E26)</f>
        <v>40512.800000000003</v>
      </c>
      <c r="AD29" s="189">
        <f>IF('1 - Project Structuring'!F26="","",'1 - Project Structuring'!F26)</f>
        <v>40877.600000000006</v>
      </c>
      <c r="AE29" s="189">
        <f>IF('1 - Project Structuring'!G26="","",'1 - Project Structuring'!G26)</f>
        <v>40512.800000000003</v>
      </c>
      <c r="AF29" s="189">
        <f>IF('1 - Project Structuring'!H26="","",'1 - Project Structuring'!H26)</f>
        <v>40877.600000000006</v>
      </c>
      <c r="AG29" s="197">
        <f>IF('1 - Project Structuring'!I26="","",'1 - Project Structuring'!I26)</f>
        <v>0</v>
      </c>
      <c r="BB29" s="117" t="str">
        <f>IF('6 - Unmit. Project Performance'!A29="","",'6 - Unmit. Project Performance'!A29)</f>
        <v>Environmental Permits</v>
      </c>
      <c r="BC29" s="241">
        <f>IF('6 - Unmit. Project Performance'!B29="","",'6 - Unmit. Project Performance'!B29)</f>
        <v>6</v>
      </c>
      <c r="BD29" s="194">
        <f>IF('6 - Unmit. Project Performance'!C29="","",'6 - Unmit. Project Performance'!C29)</f>
        <v>40512.800000000003</v>
      </c>
      <c r="BE29" s="194">
        <f>IF('6 - Unmit. Project Performance'!D29="","",'6 - Unmit. Project Performance'!D29)</f>
        <v>40695.200000000004</v>
      </c>
      <c r="BF29" s="194">
        <f>IF('6 - Unmit. Project Performance'!E29="","",'6 - Unmit. Project Performance'!E29)</f>
        <v>40512.800000000003</v>
      </c>
      <c r="BG29" s="194">
        <f>IF('6 - Unmit. Project Performance'!F29="","",'6 - Unmit. Project Performance'!F29)</f>
        <v>40695.200000000004</v>
      </c>
      <c r="BH29" s="242">
        <f>IF('6 - Unmit. Project Performance'!G29="","",'6 - Unmit. Project Performance'!G29)</f>
        <v>0</v>
      </c>
      <c r="BI29" s="243">
        <f>IF('6 - Unmit. Project Performance'!H29="","",'6 - Unmit. Project Performance'!H29)</f>
        <v>6.3125</v>
      </c>
      <c r="BJ29" s="194">
        <f>IF('6 - Unmit. Project Performance'!I29="","",'6 - Unmit. Project Performance'!I29)</f>
        <v>40555.787024999998</v>
      </c>
      <c r="BK29" s="194">
        <f>IF('6 - Unmit. Project Performance'!J29="","",'6 - Unmit. Project Performance'!J29)</f>
        <v>40747.687024999999</v>
      </c>
      <c r="BL29" s="194">
        <f>IF('6 - Unmit. Project Performance'!K29="","",'6 - Unmit. Project Performance'!K29)</f>
        <v>40580.487024999995</v>
      </c>
      <c r="BM29" s="194">
        <f>IF('6 - Unmit. Project Performance'!L29="","",'6 - Unmit. Project Performance'!L29)</f>
        <v>40772.387024999996</v>
      </c>
      <c r="BN29" s="244">
        <f>IF('6 - Unmit. Project Performance'!M29="","",'6 - Unmit. Project Performance'!M29)</f>
        <v>0.8124999999999043</v>
      </c>
      <c r="BO29" s="260">
        <f>IF('6 - Unmit. Project Performance'!N29="","",'6 - Unmit. Project Performance'!N29)</f>
        <v>7.3451630977436261E-2</v>
      </c>
      <c r="CX29" s="377"/>
      <c r="CY29" s="368"/>
      <c r="CZ29" s="310"/>
      <c r="DA29" s="310"/>
      <c r="DB29" s="310"/>
      <c r="DC29" s="310"/>
      <c r="DD29" s="369"/>
      <c r="DE29" s="370"/>
      <c r="DF29" s="310"/>
      <c r="DG29" s="310"/>
      <c r="DH29" s="310"/>
      <c r="DI29" s="310"/>
      <c r="DJ29" s="371"/>
      <c r="DK29" s="260">
        <f>IF('11 - Mit. Project Performance'!N30="","",'11 - Mit. Project Performance'!N30)</f>
        <v>7.3451630977436261E-2</v>
      </c>
    </row>
    <row r="30" spans="2:115" ht="18" hidden="1" x14ac:dyDescent="0.25">
      <c r="S30" s="192" t="s">
        <v>43</v>
      </c>
      <c r="T30" s="407">
        <f>IF('1 - Project Structuring'!D65="","",'1 - Project Structuring'!D65)</f>
        <v>50</v>
      </c>
      <c r="U30" s="410" t="s">
        <v>216</v>
      </c>
      <c r="AA30" s="202" t="str">
        <f>IF('1 - Project Structuring'!C27="","",'1 - Project Structuring'!C27)</f>
        <v>Construction Funding Date</v>
      </c>
      <c r="AB30" s="203">
        <f>IF('1 - Project Structuring'!D27="","",'1 - Project Structuring'!D27)</f>
        <v>40148</v>
      </c>
      <c r="AC30" s="205" t="str">
        <f>IF('1 - Project Structuring'!E27="","",'1 - Project Structuring'!E27)</f>
        <v/>
      </c>
      <c r="AD30" s="203">
        <f>IF('1 - Project Structuring'!F27="","",'1 - Project Structuring'!F27)</f>
        <v>40148</v>
      </c>
      <c r="AE30" s="205" t="str">
        <f>IF('1 - Project Structuring'!G27="","",'1 - Project Structuring'!G27)</f>
        <v/>
      </c>
      <c r="AF30" s="203">
        <f>IF('1 - Project Structuring'!H27="","",'1 - Project Structuring'!H27)</f>
        <v>40512.800000000003</v>
      </c>
      <c r="AG30" s="193">
        <f>IF('1 - Project Structuring'!I27="","",'1 - Project Structuring'!I27)</f>
        <v>12.000000000000096</v>
      </c>
      <c r="BB30" s="117" t="str">
        <f>IF('6 - Unmit. Project Performance'!A30="","",'6 - Unmit. Project Performance'!A30)</f>
        <v>ROW/Util/RR Funding Date</v>
      </c>
      <c r="BC30" s="252">
        <f>IF('6 - Unmit. Project Performance'!B30="","",'6 - Unmit. Project Performance'!B30)</f>
        <v>40148</v>
      </c>
      <c r="BD30" s="246" t="str">
        <f>IF('6 - Unmit. Project Performance'!C30="","",'6 - Unmit. Project Performance'!C30)</f>
        <v/>
      </c>
      <c r="BE30" s="246">
        <f>IF('6 - Unmit. Project Performance'!D30="","",'6 - Unmit. Project Performance'!D30)</f>
        <v>40148</v>
      </c>
      <c r="BF30" s="246" t="str">
        <f>IF('6 - Unmit. Project Performance'!E30="","",'6 - Unmit. Project Performance'!E30)</f>
        <v/>
      </c>
      <c r="BG30" s="246">
        <f>IF('6 - Unmit. Project Performance'!F30="","",'6 - Unmit. Project Performance'!F30)</f>
        <v>40877.600000000006</v>
      </c>
      <c r="BH30" s="247">
        <f>IF('6 - Unmit. Project Performance'!G30="","",'6 - Unmit. Project Performance'!G30)</f>
        <v>24.000000000000192</v>
      </c>
      <c r="BI30" s="253">
        <f>IF('6 - Unmit. Project Performance'!H30="","",'6 - Unmit. Project Performance'!H30)</f>
        <v>40148</v>
      </c>
      <c r="BJ30" s="246" t="str">
        <f>IF('6 - Unmit. Project Performance'!I30="","",'6 - Unmit. Project Performance'!I30)</f>
        <v/>
      </c>
      <c r="BK30" s="246">
        <f>IF('6 - Unmit. Project Performance'!J30="","",'6 - Unmit. Project Performance'!J30)</f>
        <v>40148</v>
      </c>
      <c r="BL30" s="246" t="str">
        <f>IF('6 - Unmit. Project Performance'!K30="","",'6 - Unmit. Project Performance'!K30)</f>
        <v/>
      </c>
      <c r="BM30" s="246">
        <f>IF('6 - Unmit. Project Performance'!L30="","",'6 - Unmit. Project Performance'!L30)</f>
        <v>40954.787024999998</v>
      </c>
      <c r="BN30" s="249">
        <f>IF('6 - Unmit. Project Performance'!M30="","",'6 - Unmit. Project Performance'!M30)</f>
        <v>26.539046874999929</v>
      </c>
      <c r="BO30" s="260">
        <f>IF('6 - Unmit. Project Performance'!N30="","",'6 - Unmit. Project Performance'!N30)</f>
        <v>0</v>
      </c>
      <c r="CX30" s="378"/>
      <c r="CY30" s="372"/>
      <c r="CZ30" s="311"/>
      <c r="DA30" s="311"/>
      <c r="DB30" s="311"/>
      <c r="DC30" s="311"/>
      <c r="DD30" s="373"/>
      <c r="DE30" s="374"/>
      <c r="DF30" s="311"/>
      <c r="DG30" s="311"/>
      <c r="DH30" s="311"/>
      <c r="DI30" s="311"/>
      <c r="DJ30" s="375"/>
      <c r="DK30" s="260">
        <f>IF('11 - Mit. Project Performance'!N31="","",'11 - Mit. Project Performance'!N31)</f>
        <v>0</v>
      </c>
    </row>
    <row r="31" spans="2:115" ht="18" x14ac:dyDescent="0.25">
      <c r="S31" s="192" t="s">
        <v>137</v>
      </c>
      <c r="T31" s="409">
        <f>IF('1 - Project Structuring'!D66="","",'1 - Project Structuring'!D66)</f>
        <v>5</v>
      </c>
      <c r="U31" s="410" t="s">
        <v>213</v>
      </c>
      <c r="AA31" s="186" t="str">
        <f>IF('1 - Project Structuring'!C28="","",'1 - Project Structuring'!C28)</f>
        <v>Procurement</v>
      </c>
      <c r="AB31" s="398">
        <f>IF('1 - Project Structuring'!D28="","",'1 - Project Structuring'!D28)</f>
        <v>6</v>
      </c>
      <c r="AC31" s="401">
        <f>IF('1 - Project Structuring'!E28="","",'1 - Project Structuring'!E28)</f>
        <v>40512.800000000003</v>
      </c>
      <c r="AD31" s="189">
        <f>IF('1 - Project Structuring'!F28="","",'1 - Project Structuring'!F28)</f>
        <v>40695.200000000004</v>
      </c>
      <c r="AE31" s="401">
        <f>IF('1 - Project Structuring'!G28="","",'1 - Project Structuring'!G28)</f>
        <v>40512.800000000003</v>
      </c>
      <c r="AF31" s="189">
        <f>IF('1 - Project Structuring'!H28="","",'1 - Project Structuring'!H28)</f>
        <v>40695.200000000004</v>
      </c>
      <c r="AG31" s="197">
        <f>IF('1 - Project Structuring'!I28="","",'1 - Project Structuring'!I28)</f>
        <v>0</v>
      </c>
      <c r="BB31" s="117" t="str">
        <f>IF('6 - Unmit. Project Performance'!A31="","",'6 - Unmit. Project Performance'!A31)</f>
        <v>ROW/Util/RR</v>
      </c>
      <c r="BC31" s="241">
        <f>IF('6 - Unmit. Project Performance'!B31="","",'6 - Unmit. Project Performance'!B31)</f>
        <v>12</v>
      </c>
      <c r="BD31" s="194">
        <f>IF('6 - Unmit. Project Performance'!C31="","",'6 - Unmit. Project Performance'!C31)</f>
        <v>40512.800000000003</v>
      </c>
      <c r="BE31" s="194">
        <f>IF('6 - Unmit. Project Performance'!D31="","",'6 - Unmit. Project Performance'!D31)</f>
        <v>40877.600000000006</v>
      </c>
      <c r="BF31" s="194">
        <f>IF('6 - Unmit. Project Performance'!E31="","",'6 - Unmit. Project Performance'!E31)</f>
        <v>40512.800000000003</v>
      </c>
      <c r="BG31" s="194">
        <f>IF('6 - Unmit. Project Performance'!F31="","",'6 - Unmit. Project Performance'!F31)</f>
        <v>40877.600000000006</v>
      </c>
      <c r="BH31" s="242">
        <f>IF('6 - Unmit. Project Performance'!G31="","",'6 - Unmit. Project Performance'!G31)</f>
        <v>0</v>
      </c>
      <c r="BI31" s="243">
        <f>IF('6 - Unmit. Project Performance'!H31="","",'6 - Unmit. Project Performance'!H31)</f>
        <v>13.125</v>
      </c>
      <c r="BJ31" s="194">
        <f>IF('6 - Unmit. Project Performance'!I31="","",'6 - Unmit. Project Performance'!I31)</f>
        <v>40555.787024999998</v>
      </c>
      <c r="BK31" s="194">
        <f>IF('6 - Unmit. Project Performance'!J31="","",'6 - Unmit. Project Performance'!J31)</f>
        <v>40954.787024999998</v>
      </c>
      <c r="BL31" s="194">
        <f>IF('6 - Unmit. Project Performance'!K31="","",'6 - Unmit. Project Performance'!K31)</f>
        <v>40555.787024999998</v>
      </c>
      <c r="BM31" s="194">
        <f>IF('6 - Unmit. Project Performance'!L31="","",'6 - Unmit. Project Performance'!L31)</f>
        <v>40954.787024999998</v>
      </c>
      <c r="BN31" s="244">
        <f>IF('6 - Unmit. Project Performance'!M31="","",'6 - Unmit. Project Performance'!M31)</f>
        <v>0</v>
      </c>
      <c r="BO31" s="260">
        <f>IF('6 - Unmit. Project Performance'!N31="","",'6 - Unmit. Project Performance'!N31)</f>
        <v>2.4782631230718692</v>
      </c>
      <c r="CX31" s="117" t="str">
        <f>IF('11 - Mit. Project Performance'!A30="","",'11 - Mit. Project Performance'!A30)</f>
        <v>Environmental Permits</v>
      </c>
      <c r="CY31" s="516">
        <f>IF('11 - Mit. Project Performance'!B30="","",'11 - Mit. Project Performance'!B30)</f>
        <v>6.3125</v>
      </c>
      <c r="CZ31" s="194">
        <f>IF('11 - Mit. Project Performance'!C30="","",'11 - Mit. Project Performance'!C30)</f>
        <v>40555.787024999998</v>
      </c>
      <c r="DA31" s="194">
        <f>IF('11 - Mit. Project Performance'!D30="","",'11 - Mit. Project Performance'!D30)</f>
        <v>40747.687024999999</v>
      </c>
      <c r="DB31" s="194">
        <f>IF('11 - Mit. Project Performance'!E30="","",'11 - Mit. Project Performance'!E30)</f>
        <v>40580.487024999995</v>
      </c>
      <c r="DC31" s="194">
        <f>IF('11 - Mit. Project Performance'!F30="","",'11 - Mit. Project Performance'!F30)</f>
        <v>40772.387024999996</v>
      </c>
      <c r="DD31" s="242">
        <f>IF('11 - Mit. Project Performance'!G30="","",'11 - Mit. Project Performance'!G30)</f>
        <v>0.8124999999999043</v>
      </c>
      <c r="DE31" s="517">
        <f>IF('11 - Mit. Project Performance'!H30="","",'11 - Mit. Project Performance'!H30)</f>
        <v>6.3125</v>
      </c>
      <c r="DF31" s="194">
        <f>IF('11 - Mit. Project Performance'!I30="","",'11 - Mit. Project Performance'!I30)</f>
        <v>40555.787024999998</v>
      </c>
      <c r="DG31" s="194">
        <f>IF('11 - Mit. Project Performance'!J30="","",'11 - Mit. Project Performance'!J30)</f>
        <v>40747.687024999999</v>
      </c>
      <c r="DH31" s="194">
        <f>IF('11 - Mit. Project Performance'!K30="","",'11 - Mit. Project Performance'!K30)</f>
        <v>40567.662024999998</v>
      </c>
      <c r="DI31" s="194">
        <f>IF('11 - Mit. Project Performance'!L30="","",'11 - Mit. Project Performance'!L30)</f>
        <v>40759.562024999999</v>
      </c>
      <c r="DJ31" s="244">
        <f>IF('11 - Mit. Project Performance'!M30="","",'11 - Mit. Project Performance'!M30)</f>
        <v>0.390625</v>
      </c>
      <c r="DK31" s="260">
        <f>IF('11 - Mit. Project Performance'!N32="","",'11 - Mit. Project Performance'!N32)</f>
        <v>2.2659444425839612</v>
      </c>
    </row>
    <row r="32" spans="2:115" ht="18" x14ac:dyDescent="0.25">
      <c r="S32" s="191" t="s">
        <v>219</v>
      </c>
      <c r="T32" s="242">
        <f>IF('1 - Project Structuring'!E81="","",'1 - Project Structuring'!E81)</f>
        <v>1</v>
      </c>
      <c r="U32" s="191"/>
      <c r="AA32" s="202" t="str">
        <f>IF('1 - Project Structuring'!C29="","",'1 - Project Structuring'!C29)</f>
        <v>Final Design</v>
      </c>
      <c r="AB32" s="200">
        <f>IF('1 - Project Structuring'!D29="","",'1 - Project Structuring'!D29)</f>
        <v>6</v>
      </c>
      <c r="AC32" s="203">
        <f>IF('1 - Project Structuring'!E29="","",'1 - Project Structuring'!E29)</f>
        <v>40695.200000000004</v>
      </c>
      <c r="AD32" s="203">
        <f>IF('1 - Project Structuring'!F29="","",'1 - Project Structuring'!F29)</f>
        <v>40877.600000000006</v>
      </c>
      <c r="AE32" s="203">
        <f>IF('1 - Project Structuring'!G29="","",'1 - Project Structuring'!G29)</f>
        <v>40695.200000000004</v>
      </c>
      <c r="AF32" s="203">
        <f>IF('1 - Project Structuring'!H29="","",'1 - Project Structuring'!H29)</f>
        <v>41029.600000000006</v>
      </c>
      <c r="AG32" s="193">
        <f>IF('1 - Project Structuring'!I29="","",'1 - Project Structuring'!I29)</f>
        <v>5</v>
      </c>
      <c r="BB32" s="117" t="str">
        <f>IF('6 - Unmit. Project Performance'!A32="","",'6 - Unmit. Project Performance'!A32)</f>
        <v>Construction Funding Date</v>
      </c>
      <c r="BC32" s="252">
        <f>IF('6 - Unmit. Project Performance'!B32="","",'6 - Unmit. Project Performance'!B32)</f>
        <v>40148</v>
      </c>
      <c r="BD32" s="246" t="str">
        <f>IF('6 - Unmit. Project Performance'!C32="","",'6 - Unmit. Project Performance'!C32)</f>
        <v/>
      </c>
      <c r="BE32" s="246">
        <f>IF('6 - Unmit. Project Performance'!D32="","",'6 - Unmit. Project Performance'!D32)</f>
        <v>40148</v>
      </c>
      <c r="BF32" s="246" t="str">
        <f>IF('6 - Unmit. Project Performance'!E32="","",'6 - Unmit. Project Performance'!E32)</f>
        <v/>
      </c>
      <c r="BG32" s="246">
        <f>IF('6 - Unmit. Project Performance'!F32="","",'6 - Unmit. Project Performance'!F32)</f>
        <v>40512.800000000003</v>
      </c>
      <c r="BH32" s="247">
        <f>IF('6 - Unmit. Project Performance'!G32="","",'6 - Unmit. Project Performance'!G32)</f>
        <v>12.000000000000096</v>
      </c>
      <c r="BI32" s="253">
        <f>IF('6 - Unmit. Project Performance'!H32="","",'6 - Unmit. Project Performance'!H32)</f>
        <v>40148</v>
      </c>
      <c r="BJ32" s="246" t="str">
        <f>IF('6 - Unmit. Project Performance'!I32="","",'6 - Unmit. Project Performance'!I32)</f>
        <v/>
      </c>
      <c r="BK32" s="246">
        <f>IF('6 - Unmit. Project Performance'!J32="","",'6 - Unmit. Project Performance'!J32)</f>
        <v>40148</v>
      </c>
      <c r="BL32" s="246" t="str">
        <f>IF('6 - Unmit. Project Performance'!K32="","",'6 - Unmit. Project Performance'!K32)</f>
        <v/>
      </c>
      <c r="BM32" s="246">
        <f>IF('6 - Unmit. Project Performance'!L32="","",'6 - Unmit. Project Performance'!L32)</f>
        <v>40581.199524999996</v>
      </c>
      <c r="BN32" s="249">
        <f>IF('6 - Unmit. Project Performance'!M32="","",'6 - Unmit. Project Performance'!M32)</f>
        <v>14.249984374999881</v>
      </c>
      <c r="BO32" s="260">
        <f>IF('6 - Unmit. Project Performance'!N32="","",'6 - Unmit. Project Performance'!N32)</f>
        <v>0</v>
      </c>
      <c r="CX32" s="117" t="str">
        <f>IF('11 - Mit. Project Performance'!A31="","",'11 - Mit. Project Performance'!A31)</f>
        <v>ROW/Util/RR Funding Date</v>
      </c>
      <c r="CY32" s="252">
        <f>IF('11 - Mit. Project Performance'!B31="","",'11 - Mit. Project Performance'!B31)</f>
        <v>40148</v>
      </c>
      <c r="CZ32" s="246" t="str">
        <f>IF('11 - Mit. Project Performance'!C31="","",'11 - Mit. Project Performance'!C31)</f>
        <v/>
      </c>
      <c r="DA32" s="246">
        <f>IF('11 - Mit. Project Performance'!D31="","",'11 - Mit. Project Performance'!D31)</f>
        <v>40148</v>
      </c>
      <c r="DB32" s="246" t="str">
        <f>IF('11 - Mit. Project Performance'!E31="","",'11 - Mit. Project Performance'!E31)</f>
        <v/>
      </c>
      <c r="DC32" s="246">
        <f>IF('11 - Mit. Project Performance'!F31="","",'11 - Mit. Project Performance'!F31)</f>
        <v>40954.787024999998</v>
      </c>
      <c r="DD32" s="247">
        <f>IF('11 - Mit. Project Performance'!G31="","",'11 - Mit. Project Performance'!G31)</f>
        <v>26.539046874999929</v>
      </c>
      <c r="DE32" s="253">
        <f>IF('11 - Mit. Project Performance'!H31="","",'11 - Mit. Project Performance'!H31)</f>
        <v>40148</v>
      </c>
      <c r="DF32" s="246" t="str">
        <f>IF('11 - Mit. Project Performance'!I31="","",'11 - Mit. Project Performance'!I31)</f>
        <v/>
      </c>
      <c r="DG32" s="246">
        <f>IF('11 - Mit. Project Performance'!J31="","",'11 - Mit. Project Performance'!J31)</f>
        <v>40148</v>
      </c>
      <c r="DH32" s="246" t="str">
        <f>IF('11 - Mit. Project Performance'!K31="","",'11 - Mit. Project Performance'!K31)</f>
        <v/>
      </c>
      <c r="DI32" s="246">
        <f>IF('11 - Mit. Project Performance'!L31="","",'11 - Mit. Project Performance'!L31)</f>
        <v>40941.962025000001</v>
      </c>
      <c r="DJ32" s="249">
        <f>IF('11 - Mit. Project Performance'!M31="","",'11 - Mit. Project Performance'!M31)</f>
        <v>26.117171875000025</v>
      </c>
      <c r="DK32" s="260">
        <f>IF('11 - Mit. Project Performance'!N33="","",'11 - Mit. Project Performance'!N33)</f>
        <v>0</v>
      </c>
    </row>
    <row r="33" spans="19:115" ht="18" x14ac:dyDescent="0.25">
      <c r="S33" s="192" t="s">
        <v>138</v>
      </c>
      <c r="T33" s="408" t="str">
        <f>IF('1 - Project Structuring'!D99="","",ROUND(SUM('1 - Project Structuring'!D99:D108),1))</f>
        <v/>
      </c>
      <c r="U33" s="410" t="s">
        <v>217</v>
      </c>
      <c r="AA33" s="186" t="str">
        <f>IF('1 - Project Structuring'!C30="","",'1 - Project Structuring'!C30)</f>
        <v>Construction</v>
      </c>
      <c r="AB33" s="201">
        <f>IF('1 - Project Structuring'!D30="","",'1 - Project Structuring'!D30)</f>
        <v>16</v>
      </c>
      <c r="AC33" s="189">
        <f>IF('1 - Project Structuring'!E30="","",'1 - Project Structuring'!E30)</f>
        <v>40725.600000000006</v>
      </c>
      <c r="AD33" s="189">
        <f>IF('1 - Project Structuring'!F30="","",'1 - Project Structuring'!F30)</f>
        <v>41212.000000000007</v>
      </c>
      <c r="AE33" s="189">
        <f>IF('1 - Project Structuring'!G30="","",'1 - Project Structuring'!G30)</f>
        <v>40725.600000000006</v>
      </c>
      <c r="AF33" s="189">
        <f>IF('1 - Project Structuring'!H30="","",'1 - Project Structuring'!H30)</f>
        <v>41212.000000000007</v>
      </c>
      <c r="AG33" s="197">
        <f>IF('1 - Project Structuring'!I30="","",'1 - Project Structuring'!I30)</f>
        <v>0</v>
      </c>
      <c r="BB33" s="117" t="str">
        <f>IF('6 - Unmit. Project Performance'!A33="","",'6 - Unmit. Project Performance'!A33)</f>
        <v>Procurement</v>
      </c>
      <c r="BC33" s="399">
        <f>IF('6 - Unmit. Project Performance'!B33="","",'6 - Unmit. Project Performance'!B33)</f>
        <v>6</v>
      </c>
      <c r="BD33" s="194">
        <f>IF('6 - Unmit. Project Performance'!C33="","",'6 - Unmit. Project Performance'!C33)</f>
        <v>40512.800000000003</v>
      </c>
      <c r="BE33" s="194">
        <f>IF('6 - Unmit. Project Performance'!D33="","",'6 - Unmit. Project Performance'!D33)</f>
        <v>40695.200000000004</v>
      </c>
      <c r="BF33" s="194">
        <f>IF('6 - Unmit. Project Performance'!E33="","",'6 - Unmit. Project Performance'!E33)</f>
        <v>40512.800000000003</v>
      </c>
      <c r="BG33" s="194">
        <f>IF('6 - Unmit. Project Performance'!F33="","",'6 - Unmit. Project Performance'!F33)</f>
        <v>40695.200000000004</v>
      </c>
      <c r="BH33" s="242">
        <f>IF('6 - Unmit. Project Performance'!G33="","",'6 - Unmit. Project Performance'!G33)</f>
        <v>0</v>
      </c>
      <c r="BI33" s="400">
        <f>IF('6 - Unmit. Project Performance'!H33="","",'6 - Unmit. Project Performance'!H33)</f>
        <v>6.2890625</v>
      </c>
      <c r="BJ33" s="194">
        <f>IF('6 - Unmit. Project Performance'!I33="","",'6 - Unmit. Project Performance'!I33)</f>
        <v>40555.787024999998</v>
      </c>
      <c r="BK33" s="194">
        <f>IF('6 - Unmit. Project Performance'!J33="","",'6 - Unmit. Project Performance'!J33)</f>
        <v>40772.387024999996</v>
      </c>
      <c r="BL33" s="194">
        <f>IF('6 - Unmit. Project Performance'!K33="","",'6 - Unmit. Project Performance'!K33)</f>
        <v>40581.199524999996</v>
      </c>
      <c r="BM33" s="194">
        <f>IF('6 - Unmit. Project Performance'!L33="","",'6 - Unmit. Project Performance'!L33)</f>
        <v>40772.387024999996</v>
      </c>
      <c r="BN33" s="244">
        <f>IF('6 - Unmit. Project Performance'!M33="","",'6 - Unmit. Project Performance'!M33)</f>
        <v>0</v>
      </c>
      <c r="BO33" s="260">
        <f>IF('6 - Unmit. Project Performance'!N33="","",'6 - Unmit. Project Performance'!N33)</f>
        <v>1.0108744292416232</v>
      </c>
      <c r="CX33" s="117" t="str">
        <f>IF('11 - Mit. Project Performance'!A32="","",'11 - Mit. Project Performance'!A32)</f>
        <v>ROW/Util/RR</v>
      </c>
      <c r="CY33" s="516">
        <f>IF('11 - Mit. Project Performance'!B32="","",'11 - Mit. Project Performance'!B32)</f>
        <v>13.125</v>
      </c>
      <c r="CZ33" s="194">
        <f>IF('11 - Mit. Project Performance'!C32="","",'11 - Mit. Project Performance'!C32)</f>
        <v>40555.787024999998</v>
      </c>
      <c r="DA33" s="194">
        <f>IF('11 - Mit. Project Performance'!D32="","",'11 - Mit. Project Performance'!D32)</f>
        <v>40954.787024999998</v>
      </c>
      <c r="DB33" s="194">
        <f>IF('11 - Mit. Project Performance'!E32="","",'11 - Mit. Project Performance'!E32)</f>
        <v>40555.787024999998</v>
      </c>
      <c r="DC33" s="194">
        <f>IF('11 - Mit. Project Performance'!F32="","",'11 - Mit. Project Performance'!F32)</f>
        <v>40954.787024999998</v>
      </c>
      <c r="DD33" s="242">
        <f>IF('11 - Mit. Project Performance'!G32="","",'11 - Mit. Project Performance'!G32)</f>
        <v>0</v>
      </c>
      <c r="DE33" s="517">
        <f>IF('11 - Mit. Project Performance'!H32="","",'11 - Mit. Project Performance'!H32)</f>
        <v>12.703125</v>
      </c>
      <c r="DF33" s="194">
        <f>IF('11 - Mit. Project Performance'!I32="","",'11 - Mit. Project Performance'!I32)</f>
        <v>40555.787024999998</v>
      </c>
      <c r="DG33" s="194">
        <f>IF('11 - Mit. Project Performance'!J32="","",'11 - Mit. Project Performance'!J32)</f>
        <v>40941.962025000001</v>
      </c>
      <c r="DH33" s="194">
        <f>IF('11 - Mit. Project Performance'!K32="","",'11 - Mit. Project Performance'!K32)</f>
        <v>40555.787024999998</v>
      </c>
      <c r="DI33" s="194">
        <f>IF('11 - Mit. Project Performance'!L32="","",'11 - Mit. Project Performance'!L32)</f>
        <v>40941.962025000001</v>
      </c>
      <c r="DJ33" s="244">
        <f>IF('11 - Mit. Project Performance'!M32="","",'11 - Mit. Project Performance'!M32)</f>
        <v>0</v>
      </c>
      <c r="DK33" s="260">
        <f>IF('11 - Mit. Project Performance'!N34="","",'11 - Mit. Project Performance'!N34)</f>
        <v>1.0108744292416232</v>
      </c>
    </row>
    <row r="34" spans="19:115" ht="18" x14ac:dyDescent="0.25">
      <c r="S34" s="191" t="s">
        <v>139</v>
      </c>
      <c r="T34" s="242">
        <f>IF('1 - Project Structuring'!D110="","",ROUND('1 - Project Structuring'!D110,1))</f>
        <v>17</v>
      </c>
      <c r="U34" s="191" t="s">
        <v>217</v>
      </c>
      <c r="AA34" s="202" t="str">
        <f>IF('1 - Project Structuring'!C31="","",'1 - Project Structuring'!C31)</f>
        <v>Operations &amp; Maintenance</v>
      </c>
      <c r="AB34" s="200">
        <f>IF('1 - Project Structuring'!D31="","",'1 - Project Structuring'!D31)</f>
        <v>600</v>
      </c>
      <c r="AC34" s="203">
        <f>IF('1 - Project Structuring'!E31="","",'1 - Project Structuring'!E31)</f>
        <v>41212.000000000007</v>
      </c>
      <c r="AD34" s="203">
        <f>IF('1 - Project Structuring'!F31="","",'1 - Project Structuring'!F31)</f>
        <v>59452.000000000007</v>
      </c>
      <c r="AE34" s="203">
        <f>IF('1 - Project Structuring'!G31="","",'1 - Project Structuring'!G31)</f>
        <v>41212.000000000007</v>
      </c>
      <c r="AF34" s="203">
        <f>IF('1 - Project Structuring'!H31="","",'1 - Project Structuring'!H31)</f>
        <v>59452.000000000007</v>
      </c>
      <c r="AG34" s="193" t="str">
        <f>IF('1 - Project Structuring'!I31="","",'1 - Project Structuring'!I31)</f>
        <v/>
      </c>
      <c r="BB34" s="117" t="str">
        <f>IF('6 - Unmit. Project Performance'!A34="","",'6 - Unmit. Project Performance'!A34)</f>
        <v>Final Design</v>
      </c>
      <c r="BC34" s="252">
        <f>IF('6 - Unmit. Project Performance'!B34="","",'6 - Unmit. Project Performance'!B34)</f>
        <v>6</v>
      </c>
      <c r="BD34" s="246">
        <f>IF('6 - Unmit. Project Performance'!C34="","",'6 - Unmit. Project Performance'!C34)</f>
        <v>40695.200000000004</v>
      </c>
      <c r="BE34" s="246">
        <f>IF('6 - Unmit. Project Performance'!D34="","",'6 - Unmit. Project Performance'!D34)</f>
        <v>40877.600000000006</v>
      </c>
      <c r="BF34" s="246">
        <f>IF('6 - Unmit. Project Performance'!E34="","",'6 - Unmit. Project Performance'!E34)</f>
        <v>40695.200000000004</v>
      </c>
      <c r="BG34" s="246">
        <f>IF('6 - Unmit. Project Performance'!F34="","",'6 - Unmit. Project Performance'!F34)</f>
        <v>41029.600000000006</v>
      </c>
      <c r="BH34" s="247">
        <f>IF('6 - Unmit. Project Performance'!G34="","",'6 - Unmit. Project Performance'!G34)</f>
        <v>5</v>
      </c>
      <c r="BI34" s="253">
        <f>IF('6 - Unmit. Project Performance'!H34="","",'6 - Unmit. Project Performance'!H34)</f>
        <v>6.75</v>
      </c>
      <c r="BJ34" s="246">
        <f>IF('6 - Unmit. Project Performance'!I34="","",'6 - Unmit. Project Performance'!I34)</f>
        <v>40772.387024999996</v>
      </c>
      <c r="BK34" s="246">
        <f>IF('6 - Unmit. Project Performance'!J34="","",'6 - Unmit. Project Performance'!J34)</f>
        <v>40977.587024999993</v>
      </c>
      <c r="BL34" s="246">
        <f>IF('6 - Unmit. Project Performance'!K34="","",'6 - Unmit. Project Performance'!K34)</f>
        <v>40772.387024999996</v>
      </c>
      <c r="BM34" s="246">
        <f>IF('6 - Unmit. Project Performance'!L34="","",'6 - Unmit. Project Performance'!L34)</f>
        <v>41132.769524999996</v>
      </c>
      <c r="BN34" s="249">
        <f>IF('6 - Unmit. Project Performance'!M34="","",'6 - Unmit. Project Performance'!M34)</f>
        <v>5.104687500000086</v>
      </c>
      <c r="BO34" s="260">
        <f>IF('6 - Unmit. Project Performance'!N34="","",'6 - Unmit. Project Performance'!N34)</f>
        <v>0</v>
      </c>
      <c r="CF34" s="8"/>
      <c r="CG34" s="8"/>
      <c r="CL34" s="8"/>
      <c r="CM34" s="8"/>
      <c r="CS34" s="8"/>
      <c r="CT34" s="8"/>
      <c r="CX34" s="117" t="str">
        <f>IF('11 - Mit. Project Performance'!A33="","",'11 - Mit. Project Performance'!A33)</f>
        <v>Construction Funding Date</v>
      </c>
      <c r="CY34" s="252">
        <f>IF('11 - Mit. Project Performance'!B33="","",'11 - Mit. Project Performance'!B33)</f>
        <v>40148</v>
      </c>
      <c r="CZ34" s="246" t="str">
        <f>IF('11 - Mit. Project Performance'!C33="","",'11 - Mit. Project Performance'!C33)</f>
        <v/>
      </c>
      <c r="DA34" s="246">
        <f>IF('11 - Mit. Project Performance'!D33="","",'11 - Mit. Project Performance'!D33)</f>
        <v>40148</v>
      </c>
      <c r="DB34" s="246" t="str">
        <f>IF('11 - Mit. Project Performance'!E33="","",'11 - Mit. Project Performance'!E33)</f>
        <v/>
      </c>
      <c r="DC34" s="246">
        <f>IF('11 - Mit. Project Performance'!F33="","",'11 - Mit. Project Performance'!F33)</f>
        <v>40581.199524999996</v>
      </c>
      <c r="DD34" s="247">
        <f>IF('11 - Mit. Project Performance'!G33="","",'11 - Mit. Project Performance'!G33)</f>
        <v>14.249984374999881</v>
      </c>
      <c r="DE34" s="253">
        <f>IF('11 - Mit. Project Performance'!H33="","",'11 - Mit. Project Performance'!H33)</f>
        <v>40148</v>
      </c>
      <c r="DF34" s="246" t="str">
        <f>IF('11 - Mit. Project Performance'!I33="","",'11 - Mit. Project Performance'!I33)</f>
        <v/>
      </c>
      <c r="DG34" s="246">
        <f>IF('11 - Mit. Project Performance'!J33="","",'11 - Mit. Project Performance'!J33)</f>
        <v>40148</v>
      </c>
      <c r="DH34" s="246" t="str">
        <f>IF('11 - Mit. Project Performance'!K33="","",'11 - Mit. Project Performance'!K33)</f>
        <v/>
      </c>
      <c r="DI34" s="246">
        <f>IF('11 - Mit. Project Performance'!L33="","",'11 - Mit. Project Performance'!L33)</f>
        <v>40568.374524999999</v>
      </c>
      <c r="DJ34" s="249">
        <f>IF('11 - Mit. Project Performance'!M33="","",'11 - Mit. Project Performance'!M33)</f>
        <v>13.828109374999977</v>
      </c>
      <c r="DK34" s="260">
        <f>IF('11 - Mit. Project Performance'!N35="","",'11 - Mit. Project Performance'!N35)</f>
        <v>0</v>
      </c>
    </row>
    <row r="35" spans="19:115" ht="18.75" thickBot="1" x14ac:dyDescent="0.3">
      <c r="S35" s="192" t="s">
        <v>51</v>
      </c>
      <c r="T35" s="515">
        <f>IF('1 - Project Structuring'!D111="","",'1 - Project Structuring'!D111)</f>
        <v>41212.000000000007</v>
      </c>
      <c r="U35" s="410"/>
      <c r="AA35" s="186" t="str">
        <f>IF('1 - Project Structuring'!C32="","",'1 - Project Structuring'!C32)</f>
        <v>Replacement</v>
      </c>
      <c r="AB35" s="201">
        <f>IF('1 - Project Structuring'!D32="","",'1 - Project Structuring'!D32)</f>
        <v>0</v>
      </c>
      <c r="AC35" s="189">
        <f>IF('1 - Project Structuring'!E32="","",'1 - Project Structuring'!E32)</f>
        <v>59452.000000000007</v>
      </c>
      <c r="AD35" s="189">
        <f>IF('1 - Project Structuring'!F32="","",'1 - Project Structuring'!F32)</f>
        <v>59452.000000000007</v>
      </c>
      <c r="AE35" s="189">
        <f>IF('1 - Project Structuring'!G32="","",'1 - Project Structuring'!G32)</f>
        <v>59452.000000000007</v>
      </c>
      <c r="AF35" s="189">
        <f>IF('1 - Project Structuring'!H32="","",'1 - Project Structuring'!H32)</f>
        <v>59452.000000000007</v>
      </c>
      <c r="AG35" s="197" t="str">
        <f>IF('1 - Project Structuring'!I32="","",'1 - Project Structuring'!I32)</f>
        <v/>
      </c>
      <c r="BB35" s="119" t="str">
        <f>IF('6 - Unmit. Project Performance'!A35="","",'6 - Unmit. Project Performance'!A35)</f>
        <v>Construction</v>
      </c>
      <c r="BC35" s="399">
        <f>IF('6 - Unmit. Project Performance'!B35="","",'6 - Unmit. Project Performance'!B35)</f>
        <v>16</v>
      </c>
      <c r="BD35" s="194">
        <f>IF('6 - Unmit. Project Performance'!C35="","",'6 - Unmit. Project Performance'!C35)</f>
        <v>40725.600000000006</v>
      </c>
      <c r="BE35" s="194">
        <f>IF('6 - Unmit. Project Performance'!D35="","",'6 - Unmit. Project Performance'!D35)</f>
        <v>41212.000000000007</v>
      </c>
      <c r="BF35" s="194">
        <f>IF('6 - Unmit. Project Performance'!E35="","",'6 - Unmit. Project Performance'!E35)</f>
        <v>40725.600000000006</v>
      </c>
      <c r="BG35" s="194">
        <f>IF('6 - Unmit. Project Performance'!F35="","",'6 - Unmit. Project Performance'!F35)</f>
        <v>41212.000000000007</v>
      </c>
      <c r="BH35" s="242">
        <f>IF('6 - Unmit. Project Performance'!G35="","",'6 - Unmit. Project Performance'!G35)</f>
        <v>0</v>
      </c>
      <c r="BI35" s="400">
        <f>IF('6 - Unmit. Project Performance'!H35="","",'6 - Unmit. Project Performance'!H35)</f>
        <v>16.854687500000001</v>
      </c>
      <c r="BJ35" s="194">
        <f>IF('6 - Unmit. Project Performance'!I35="","",'6 - Unmit. Project Performance'!I35)</f>
        <v>40802.787024999998</v>
      </c>
      <c r="BK35" s="194">
        <f>IF('6 - Unmit. Project Performance'!J35="","",'6 - Unmit. Project Performance'!J35)</f>
        <v>41315.169524999998</v>
      </c>
      <c r="BL35" s="194">
        <f>IF('6 - Unmit. Project Performance'!K35="","",'6 - Unmit. Project Performance'!K35)</f>
        <v>40802.787024999998</v>
      </c>
      <c r="BM35" s="194">
        <f>IF('6 - Unmit. Project Performance'!L35="","",'6 - Unmit. Project Performance'!L35)</f>
        <v>41315.169524999998</v>
      </c>
      <c r="BN35" s="244">
        <f>IF('6 - Unmit. Project Performance'!M35="","",'6 - Unmit. Project Performance'!M35)</f>
        <v>0</v>
      </c>
      <c r="BO35" s="260">
        <f>IF('6 - Unmit. Project Performance'!N35="","",'6 - Unmit. Project Performance'!N35)</f>
        <v>0.90954715361276117</v>
      </c>
      <c r="CF35" s="5"/>
      <c r="CG35" s="5"/>
      <c r="CL35" s="5"/>
      <c r="CM35" s="5"/>
      <c r="CS35" s="5"/>
      <c r="CT35" s="5"/>
      <c r="CX35" s="117" t="str">
        <f>IF('11 - Mit. Project Performance'!A34="","",'11 - Mit. Project Performance'!A34)</f>
        <v>Procurement</v>
      </c>
      <c r="CY35" s="399">
        <f>IF('11 - Mit. Project Performance'!B34="","",'11 - Mit. Project Performance'!B34)</f>
        <v>6.2890625</v>
      </c>
      <c r="CZ35" s="194">
        <f>IF('11 - Mit. Project Performance'!C34="","",'11 - Mit. Project Performance'!C34)</f>
        <v>40555.787024999998</v>
      </c>
      <c r="DA35" s="194">
        <f>IF('11 - Mit. Project Performance'!D34="","",'11 - Mit. Project Performance'!D34)</f>
        <v>40772.387024999996</v>
      </c>
      <c r="DB35" s="194">
        <f>IF('11 - Mit. Project Performance'!E34="","",'11 - Mit. Project Performance'!E34)</f>
        <v>40581.199524999996</v>
      </c>
      <c r="DC35" s="194">
        <f>IF('11 - Mit. Project Performance'!F34="","",'11 - Mit. Project Performance'!F34)</f>
        <v>40772.387024999996</v>
      </c>
      <c r="DD35" s="242">
        <f>IF('11 - Mit. Project Performance'!G34="","",'11 - Mit. Project Performance'!G34)</f>
        <v>0</v>
      </c>
      <c r="DE35" s="400">
        <f>IF('11 - Mit. Project Performance'!H34="","",'11 - Mit. Project Performance'!H34)</f>
        <v>6.2890625</v>
      </c>
      <c r="DF35" s="194">
        <f>IF('11 - Mit. Project Performance'!I34="","",'11 - Mit. Project Performance'!I34)</f>
        <v>40555.787024999998</v>
      </c>
      <c r="DG35" s="194">
        <f>IF('11 - Mit. Project Performance'!J34="","",'11 - Mit. Project Performance'!J34)</f>
        <v>40759.562024999999</v>
      </c>
      <c r="DH35" s="194">
        <f>IF('11 - Mit. Project Performance'!K34="","",'11 - Mit. Project Performance'!K34)</f>
        <v>40568.374524999999</v>
      </c>
      <c r="DI35" s="194">
        <f>IF('11 - Mit. Project Performance'!L34="","",'11 - Mit. Project Performance'!L34)</f>
        <v>40759.562024999999</v>
      </c>
      <c r="DJ35" s="244">
        <f>IF('11 - Mit. Project Performance'!M34="","",'11 - Mit. Project Performance'!M34)</f>
        <v>0</v>
      </c>
      <c r="DK35" s="260">
        <f>IF('11 - Mit. Project Performance'!N36="","",'11 - Mit. Project Performance'!N36)</f>
        <v>0.20237895920684279</v>
      </c>
    </row>
    <row r="36" spans="19:115" ht="18" x14ac:dyDescent="0.25">
      <c r="S36" s="191" t="s">
        <v>96</v>
      </c>
      <c r="T36" s="242">
        <f>IF('1 - Project Structuring'!D112="","",'1 - Project Structuring'!D112)</f>
        <v>35.000000000000242</v>
      </c>
      <c r="U36" s="191"/>
      <c r="BB36" s="119" t="str">
        <f>IF('6 - Unmit. Project Performance'!A36="","",'6 - Unmit. Project Performance'!A36)</f>
        <v>Operations &amp; Maintenance</v>
      </c>
      <c r="BC36" s="441">
        <f>IF('6 - Unmit. Project Performance'!B36="","",'6 - Unmit. Project Performance'!B36)</f>
        <v>600</v>
      </c>
      <c r="BD36" s="442">
        <f>IF('6 - Unmit. Project Performance'!C36="","",'6 - Unmit. Project Performance'!C36)</f>
        <v>41212.000000000007</v>
      </c>
      <c r="BE36" s="442">
        <f>IF('6 - Unmit. Project Performance'!D36="","",'6 - Unmit. Project Performance'!D36)</f>
        <v>59452.000000000007</v>
      </c>
      <c r="BF36" s="302"/>
      <c r="BG36" s="302"/>
      <c r="BH36" s="302"/>
      <c r="BI36" s="248">
        <f>IF('6 - Unmit. Project Performance'!H36="","",'6 - Unmit. Project Performance'!H36)</f>
        <v>600</v>
      </c>
      <c r="BJ36" s="302"/>
      <c r="BK36" s="302"/>
      <c r="BL36" s="302"/>
      <c r="BM36" s="302"/>
      <c r="BN36" s="303"/>
      <c r="BO36" s="260" t="str">
        <f>IF('6 - Unmit. Project Performance'!N36="","",'6 - Unmit. Project Performance'!N36)</f>
        <v/>
      </c>
      <c r="CX36" s="117" t="str">
        <f>IF('11 - Mit. Project Performance'!A35="","",'11 - Mit. Project Performance'!A35)</f>
        <v>Final Design</v>
      </c>
      <c r="CY36" s="245">
        <f>IF('11 - Mit. Project Performance'!B35="","",'11 - Mit. Project Performance'!B35)</f>
        <v>6.75</v>
      </c>
      <c r="CZ36" s="246">
        <f>IF('11 - Mit. Project Performance'!C35="","",'11 - Mit. Project Performance'!C35)</f>
        <v>40772.387024999996</v>
      </c>
      <c r="DA36" s="246">
        <f>IF('11 - Mit. Project Performance'!D35="","",'11 - Mit. Project Performance'!D35)</f>
        <v>40977.587024999993</v>
      </c>
      <c r="DB36" s="246">
        <f>IF('11 - Mit. Project Performance'!E35="","",'11 - Mit. Project Performance'!E35)</f>
        <v>40772.387024999996</v>
      </c>
      <c r="DC36" s="246">
        <f>IF('11 - Mit. Project Performance'!F35="","",'11 - Mit. Project Performance'!F35)</f>
        <v>41132.769524999996</v>
      </c>
      <c r="DD36" s="247">
        <f>IF('11 - Mit. Project Performance'!G35="","",'11 - Mit. Project Performance'!G35)</f>
        <v>5.104687500000086</v>
      </c>
      <c r="DE36" s="248">
        <f>IF('11 - Mit. Project Performance'!H35="","",'11 - Mit. Project Performance'!H35)</f>
        <v>6.75</v>
      </c>
      <c r="DF36" s="246">
        <f>IF('11 - Mit. Project Performance'!I35="","",'11 - Mit. Project Performance'!I35)</f>
        <v>40759.562024999999</v>
      </c>
      <c r="DG36" s="246">
        <f>IF('11 - Mit. Project Performance'!J35="","",'11 - Mit. Project Performance'!J35)</f>
        <v>40964.762024999996</v>
      </c>
      <c r="DH36" s="246">
        <f>IF('11 - Mit. Project Performance'!K35="","",'11 - Mit. Project Performance'!K35)</f>
        <v>40759.562024999999</v>
      </c>
      <c r="DI36" s="246">
        <f>IF('11 - Mit. Project Performance'!L35="","",'11 - Mit. Project Performance'!L35)</f>
        <v>41105.409525000003</v>
      </c>
      <c r="DJ36" s="249">
        <f>IF('11 - Mit. Project Performance'!M35="","",'11 - Mit. Project Performance'!M35)</f>
        <v>4.6265625000002109</v>
      </c>
      <c r="DK36" s="260" t="str">
        <f>IF('11 - Mit. Project Performance'!N37="","",'11 - Mit. Project Performance'!N37)</f>
        <v/>
      </c>
    </row>
    <row r="37" spans="19:115" ht="18.75" thickBot="1" x14ac:dyDescent="0.3">
      <c r="S37" s="192" t="s">
        <v>140</v>
      </c>
      <c r="T37" s="408">
        <f>IF('1 - Project Structuring'!D113="","",ROUND('1 - Project Structuring'!D113,1))</f>
        <v>28</v>
      </c>
      <c r="U37" s="411" t="s">
        <v>217</v>
      </c>
      <c r="BB37" s="119" t="str">
        <f>IF('6 - Unmit. Project Performance'!A37="","",'6 - Unmit. Project Performance'!A37)</f>
        <v>Replacement</v>
      </c>
      <c r="BC37" s="454">
        <f>IF('6 - Unmit. Project Performance'!B37="","",'6 - Unmit. Project Performance'!B37)</f>
        <v>0</v>
      </c>
      <c r="BD37" s="455">
        <f>IF('6 - Unmit. Project Performance'!C37="","",'6 - Unmit. Project Performance'!C37)</f>
        <v>59452.000000000007</v>
      </c>
      <c r="BE37" s="456"/>
      <c r="BF37" s="456"/>
      <c r="BG37" s="456"/>
      <c r="BH37" s="456"/>
      <c r="BI37" s="454">
        <f>IF('6 - Unmit. Project Performance'!H37="","",'6 - Unmit. Project Performance'!H37)</f>
        <v>0</v>
      </c>
      <c r="BJ37" s="456"/>
      <c r="BK37" s="456"/>
      <c r="BL37" s="456"/>
      <c r="BM37" s="456"/>
      <c r="BN37" s="457"/>
      <c r="BO37" s="260" t="str">
        <f>IF('6 - Unmit. Project Performance'!N37="","",'6 - Unmit. Project Performance'!N37)</f>
        <v/>
      </c>
      <c r="CX37" s="119" t="str">
        <f>IF('11 - Mit. Project Performance'!A36="","",'11 - Mit. Project Performance'!A36)</f>
        <v>Construction</v>
      </c>
      <c r="CY37" s="516">
        <f>IF('11 - Mit. Project Performance'!B36="","",'11 - Mit. Project Performance'!B36)</f>
        <v>16.854687500000001</v>
      </c>
      <c r="CZ37" s="194">
        <f>IF('11 - Mit. Project Performance'!C36="","",'11 - Mit. Project Performance'!C36)</f>
        <v>40802.787024999998</v>
      </c>
      <c r="DA37" s="194">
        <f>IF('11 - Mit. Project Performance'!D36="","",'11 - Mit. Project Performance'!D36)</f>
        <v>41315.169524999998</v>
      </c>
      <c r="DB37" s="459">
        <f>IF('11 - Mit. Project Performance'!E36="","",'11 - Mit. Project Performance'!E36)</f>
        <v>40802.787024999998</v>
      </c>
      <c r="DC37" s="459">
        <f>IF('11 - Mit. Project Performance'!F36="","",'11 - Mit. Project Performance'!F36)</f>
        <v>41315.169524999998</v>
      </c>
      <c r="DD37" s="464">
        <f>IF('11 - Mit. Project Performance'!G36="","",'11 - Mit. Project Performance'!G36)</f>
        <v>0</v>
      </c>
      <c r="DE37" s="517">
        <f>IF('11 - Mit. Project Performance'!H36="","",'11 - Mit. Project Performance'!H36)</f>
        <v>16.376562499999999</v>
      </c>
      <c r="DF37" s="459">
        <f>IF('11 - Mit. Project Performance'!I36="","",'11 - Mit. Project Performance'!I36)</f>
        <v>40789.962025000001</v>
      </c>
      <c r="DG37" s="459">
        <f>IF('11 - Mit. Project Performance'!J36="","",'11 - Mit. Project Performance'!J36)</f>
        <v>41287.809525000004</v>
      </c>
      <c r="DH37" s="459">
        <f>IF('11 - Mit. Project Performance'!K36="","",'11 - Mit. Project Performance'!K36)</f>
        <v>40789.962025000001</v>
      </c>
      <c r="DI37" s="459">
        <f>IF('11 - Mit. Project Performance'!L36="","",'11 - Mit. Project Performance'!L36)</f>
        <v>41287.809525000004</v>
      </c>
      <c r="DJ37" s="339">
        <f>IF('11 - Mit. Project Performance'!M36="","",'11 - Mit. Project Performance'!M36)</f>
        <v>0</v>
      </c>
      <c r="DK37" s="260" t="str">
        <f>IF('11 - Mit. Project Performance'!N38="","",'11 - Mit. Project Performance'!N38)</f>
        <v/>
      </c>
    </row>
    <row r="38" spans="19:115" ht="18.75" thickBot="1" x14ac:dyDescent="0.3">
      <c r="BB38" s="443" t="str">
        <f>IF('6 - Unmit. Project Performance'!A38="","",'6 - Unmit. Project Performance'!A38)</f>
        <v>Project Start Date</v>
      </c>
      <c r="BC38" s="451">
        <f>IF('6 - Unmit. Project Performance'!B38="","",'6 - Unmit. Project Performance'!B38)</f>
        <v>40148</v>
      </c>
      <c r="BD38" s="452"/>
      <c r="BE38" s="452"/>
      <c r="BF38" s="452"/>
      <c r="BG38" s="452"/>
      <c r="BH38" s="452"/>
      <c r="BI38" s="451">
        <f>IF('6 - Unmit. Project Performance'!H38="","",'6 - Unmit. Project Performance'!H38)</f>
        <v>40148</v>
      </c>
      <c r="BJ38" s="452"/>
      <c r="BK38" s="452"/>
      <c r="BL38" s="452"/>
      <c r="BM38" s="452"/>
      <c r="BN38" s="458"/>
      <c r="BO38" s="260">
        <f>IF('6 - Unmit. Project Performance'!N38="","",'6 - Unmit. Project Performance'!N38)</f>
        <v>6.6490966874736603</v>
      </c>
      <c r="CX38" s="119" t="str">
        <f>IF('11 - Mit. Project Performance'!A37="","",'11 - Mit. Project Performance'!A37)</f>
        <v>Operations &amp; Maintenance</v>
      </c>
      <c r="CY38" s="245">
        <f>IF('11 - Mit. Project Performance'!B37="","",'11 - Mit. Project Performance'!B37)</f>
        <v>600</v>
      </c>
      <c r="CZ38" s="246">
        <f>IF('11 - Mit. Project Performance'!C37="","",'11 - Mit. Project Performance'!C37)</f>
        <v>41315.169524999998</v>
      </c>
      <c r="DA38" s="246">
        <f>IF('11 - Mit. Project Performance'!D37="","",'11 - Mit. Project Performance'!D37)</f>
        <v>59555.169524999998</v>
      </c>
      <c r="DB38" s="465"/>
      <c r="DC38" s="466"/>
      <c r="DD38" s="467"/>
      <c r="DE38" s="518">
        <f>IF('11 - Mit. Project Performance'!H37="","",'11 - Mit. Project Performance'!H37)</f>
        <v>600</v>
      </c>
      <c r="DF38" s="465"/>
      <c r="DG38" s="466"/>
      <c r="DH38" s="466"/>
      <c r="DI38" s="466"/>
      <c r="DJ38" s="467"/>
      <c r="DK38" s="260">
        <f>IF('11 - Mit. Project Performance'!N39="","",'11 - Mit. Project Performance'!N39)</f>
        <v>5.2344269528772553</v>
      </c>
    </row>
    <row r="39" spans="19:115" ht="18.75" thickBot="1" x14ac:dyDescent="0.3">
      <c r="BB39" s="443" t="str">
        <f>IF('6 - Unmit. Project Performance'!A39="","",'6 - Unmit. Project Performance'!A39)</f>
        <v>Construction Finish Date</v>
      </c>
      <c r="BC39" s="447">
        <f>IF('6 - Unmit. Project Performance'!B39="","",'6 - Unmit. Project Performance'!B39)</f>
        <v>41212.000000000007</v>
      </c>
      <c r="BD39" s="449"/>
      <c r="BE39" s="449"/>
      <c r="BF39" s="449"/>
      <c r="BG39" s="449"/>
      <c r="BH39" s="449"/>
      <c r="BI39" s="447">
        <f>IF('6 - Unmit. Project Performance'!H39="","",'6 - Unmit. Project Performance'!H39)</f>
        <v>41315.169524999998</v>
      </c>
      <c r="BJ39" s="449"/>
      <c r="BK39" s="449"/>
      <c r="BL39" s="449"/>
      <c r="BM39" s="449"/>
      <c r="BN39" s="450"/>
      <c r="BO39" s="260" t="str">
        <f>IF('6 - Unmit. Project Performance'!N39="","",'6 - Unmit. Project Performance'!N39)</f>
        <v/>
      </c>
      <c r="CX39" s="119" t="str">
        <f>IF('11 - Mit. Project Performance'!A38="","",'11 - Mit. Project Performance'!A38)</f>
        <v>Replacement</v>
      </c>
      <c r="CY39" s="454">
        <f>IF('11 - Mit. Project Performance'!B38="","",'11 - Mit. Project Performance'!B38)</f>
        <v>0</v>
      </c>
      <c r="CZ39" s="455">
        <f>IF('11 - Mit. Project Performance'!C38="","",'11 - Mit. Project Performance'!C38)</f>
        <v>59555.169524999998</v>
      </c>
      <c r="DA39" s="456"/>
      <c r="DB39" s="456"/>
      <c r="DC39" s="456"/>
      <c r="DD39" s="456"/>
      <c r="DE39" s="454">
        <f>IF('11 - Mit. Project Performance'!H38="","",'11 - Mit. Project Performance'!H38)</f>
        <v>0</v>
      </c>
      <c r="DF39" s="456"/>
      <c r="DG39" s="456"/>
      <c r="DH39" s="456"/>
      <c r="DI39" s="456"/>
      <c r="DJ39" s="457"/>
      <c r="DK39" s="260" t="str">
        <f>IF('11 - Mit. Project Performance'!N40="","",'11 - Mit. Project Performance'!N40)</f>
        <v/>
      </c>
    </row>
    <row r="40" spans="19:115" ht="18.75" thickBot="1" x14ac:dyDescent="0.3">
      <c r="BB40" s="444" t="str">
        <f>IF('6 - Unmit. Project Performance'!A40="","",'6 - Unmit. Project Performance'!A40)</f>
        <v>Project Duration (months)</v>
      </c>
      <c r="BC40" s="448">
        <f>IF('6 - Unmit. Project Performance'!B40="","",'6 - Unmit. Project Performance'!B40)</f>
        <v>35.000000000000242</v>
      </c>
      <c r="BD40" s="304"/>
      <c r="BE40" s="304"/>
      <c r="BF40" s="304"/>
      <c r="BG40" s="304"/>
      <c r="BH40" s="304"/>
      <c r="BI40" s="448">
        <f>IF('6 - Unmit. Project Performance'!H40="","",'6 - Unmit. Project Performance'!H40)</f>
        <v>38.393734374999923</v>
      </c>
      <c r="BJ40" s="304"/>
      <c r="BK40" s="304"/>
      <c r="BL40" s="304"/>
      <c r="BM40" s="304"/>
      <c r="BN40" s="305"/>
      <c r="BO40" s="260" t="str">
        <f>IF('6 - Unmit. Project Performance'!N40="","",'6 - Unmit. Project Performance'!N40)</f>
        <v/>
      </c>
      <c r="CX40" s="119" t="str">
        <f>IF('11 - Mit. Project Performance'!A39="","",'11 - Mit. Project Performance'!A39)</f>
        <v>Project Start Date</v>
      </c>
      <c r="CY40" s="468">
        <f>IF('11 - Mit. Project Performance'!B39="","",'11 - Mit. Project Performance'!B39)</f>
        <v>40148</v>
      </c>
      <c r="CZ40" s="452"/>
      <c r="DA40" s="452"/>
      <c r="DB40" s="452"/>
      <c r="DC40" s="452"/>
      <c r="DD40" s="452"/>
      <c r="DE40" s="468">
        <f>IF('11 - Mit. Project Performance'!H39="","",'11 - Mit. Project Performance'!H39)</f>
        <v>40148</v>
      </c>
      <c r="DF40" s="452"/>
      <c r="DG40" s="452"/>
      <c r="DH40" s="452"/>
      <c r="DI40" s="452"/>
      <c r="DJ40" s="453"/>
      <c r="DK40" s="260" t="str">
        <f>IF('11 - Mit. Project Performance'!N41="","",'11 - Mit. Project Performance'!N41)</f>
        <v/>
      </c>
    </row>
    <row r="41" spans="19:115" s="3" customFormat="1" ht="18.75" thickBot="1" x14ac:dyDescent="0.3">
      <c r="S41"/>
      <c r="T41"/>
      <c r="U41"/>
      <c r="AA41"/>
      <c r="AB41"/>
      <c r="AC41"/>
      <c r="AD41"/>
      <c r="AE41"/>
      <c r="AF41"/>
      <c r="AG41"/>
      <c r="AT41"/>
      <c r="AU41"/>
      <c r="AV41"/>
      <c r="AW41"/>
      <c r="AX41"/>
      <c r="AY41"/>
      <c r="AZ41"/>
      <c r="BA41"/>
      <c r="CX41" s="119" t="str">
        <f>IF('11 - Mit. Project Performance'!A40="","",'11 - Mit. Project Performance'!A40)</f>
        <v>Construction Finish Date</v>
      </c>
      <c r="CY41" s="446">
        <f>IF('11 - Mit. Project Performance'!B40="","",'11 - Mit. Project Performance'!B40)</f>
        <v>41315.169524999998</v>
      </c>
      <c r="CZ41" s="461"/>
      <c r="DA41" s="461"/>
      <c r="DB41" s="461"/>
      <c r="DC41" s="461"/>
      <c r="DD41" s="461"/>
      <c r="DE41" s="469">
        <f>IF('11 - Mit. Project Performance'!H40="","",'11 - Mit. Project Performance'!H40)</f>
        <v>41287.809525000004</v>
      </c>
      <c r="DF41" s="461"/>
      <c r="DG41" s="461"/>
      <c r="DH41" s="461"/>
      <c r="DI41" s="461"/>
      <c r="DJ41" s="462"/>
      <c r="DK41" s="260" t="str">
        <f>IF('11 - Mit. Project Performance'!N42="","",'11 - Mit. Project Performance'!N42)</f>
        <v/>
      </c>
    </row>
    <row r="42" spans="19:115" s="3" customFormat="1" ht="18.75" thickBot="1" x14ac:dyDescent="0.3">
      <c r="S42"/>
      <c r="T42"/>
      <c r="AA42"/>
      <c r="AB42" s="436" t="s">
        <v>87</v>
      </c>
      <c r="AC42" s="437" t="s">
        <v>70</v>
      </c>
      <c r="AD42"/>
      <c r="AE42"/>
      <c r="AF42"/>
      <c r="AG42"/>
      <c r="AT42" s="384" t="s">
        <v>220</v>
      </c>
      <c r="AU42" s="384"/>
      <c r="AV42" s="384"/>
      <c r="AW42" s="384"/>
      <c r="AX42" s="384"/>
      <c r="AY42" s="384"/>
      <c r="AZ42" s="384"/>
      <c r="BA42" s="384"/>
      <c r="CX42" s="440" t="str">
        <f>IF('11 - Mit. Project Performance'!A41="","",'11 - Mit. Project Performance'!A41)</f>
        <v>Project Duration (months)</v>
      </c>
      <c r="CY42" s="445">
        <f>IF('11 - Mit. Project Performance'!B41="","",'11 - Mit. Project Performance'!B41)</f>
        <v>38.393734374999923</v>
      </c>
      <c r="CZ42" s="460"/>
      <c r="DA42" s="460"/>
      <c r="DB42" s="460"/>
      <c r="DC42" s="460"/>
      <c r="DD42" s="460"/>
      <c r="DE42" s="448">
        <f>IF('11 - Mit. Project Performance'!H41="","",'11 - Mit. Project Performance'!H41)</f>
        <v>37.493734375000138</v>
      </c>
      <c r="DF42" s="460"/>
      <c r="DG42" s="460"/>
      <c r="DH42" s="460"/>
      <c r="DI42" s="460"/>
      <c r="DJ42" s="463"/>
      <c r="DK42" s="260" t="str">
        <f>IF('11 - Mit. Project Performance'!N43="","",'11 - Mit. Project Performance'!N43)</f>
        <v/>
      </c>
    </row>
    <row r="43" spans="19:115" s="3" customFormat="1" ht="57.75" customHeight="1" x14ac:dyDescent="0.25">
      <c r="AA43" s="432" t="str">
        <f>'1 - Project Structuring'!C83</f>
        <v>Project Phase</v>
      </c>
      <c r="AB43" s="160" t="str">
        <f>'1 - Project Structuring'!D83</f>
        <v xml:space="preserve"> </v>
      </c>
      <c r="AC43" s="433" t="str">
        <f>'1 - Project Structuring'!E83</f>
        <v>Disruption</v>
      </c>
      <c r="AD43" s="433"/>
      <c r="AE43" s="99"/>
      <c r="AF43" s="427"/>
      <c r="AG43" s="428"/>
      <c r="AT43" s="596" t="s">
        <v>257</v>
      </c>
      <c r="AU43" s="597" t="s">
        <v>72</v>
      </c>
      <c r="AV43" s="598"/>
      <c r="AW43" s="599"/>
      <c r="AX43" s="596" t="s">
        <v>78</v>
      </c>
      <c r="AY43" s="596" t="s">
        <v>292</v>
      </c>
      <c r="AZ43" s="596" t="s">
        <v>283</v>
      </c>
      <c r="BA43" s="596" t="s">
        <v>85</v>
      </c>
      <c r="CX43"/>
      <c r="CY43"/>
      <c r="CZ43"/>
      <c r="DA43"/>
      <c r="DB43"/>
      <c r="DC43"/>
      <c r="DD43"/>
      <c r="DE43"/>
      <c r="DF43"/>
      <c r="DG43"/>
      <c r="DH43"/>
      <c r="DI43"/>
      <c r="DJ43"/>
    </row>
    <row r="44" spans="19:115" s="3" customFormat="1" ht="21.75" customHeight="1" x14ac:dyDescent="0.25">
      <c r="AA44" s="431"/>
      <c r="AB44" s="100" t="str">
        <f>'1 - Project Structuring'!D84</f>
        <v>M Veh-Hours/Day</v>
      </c>
      <c r="AC44" s="100" t="str">
        <f>'1 - Project Structuring'!E84</f>
        <v>No. of Days</v>
      </c>
      <c r="AD44" s="100" t="str">
        <f>'1 - Project Structuring'!F84</f>
        <v>M-Hrs</v>
      </c>
      <c r="AE44" s="100" t="str">
        <f>'1 - Project Structuring'!G84</f>
        <v>Cost ($M)</v>
      </c>
      <c r="AF44" s="429"/>
      <c r="AG44" s="430"/>
      <c r="AT44" s="600"/>
      <c r="AU44" s="601"/>
      <c r="AV44" s="602"/>
      <c r="AW44" s="603"/>
      <c r="AX44" s="600"/>
      <c r="AY44" s="600"/>
      <c r="AZ44" s="600"/>
      <c r="BA44" s="600"/>
      <c r="CX44"/>
      <c r="CY44"/>
      <c r="CZ44"/>
      <c r="DA44"/>
      <c r="DB44"/>
      <c r="DC44"/>
      <c r="DD44"/>
      <c r="DE44"/>
      <c r="DF44"/>
      <c r="DG44"/>
      <c r="DH44"/>
      <c r="DI44"/>
      <c r="DJ44"/>
    </row>
    <row r="45" spans="19:115" s="3" customFormat="1" ht="18" customHeight="1" x14ac:dyDescent="0.25">
      <c r="AA45" s="411" t="str">
        <f>'1 - Project Structuring'!C85</f>
        <v>Planning</v>
      </c>
      <c r="AB45" s="434" t="str">
        <f>IF('1 - Project Structuring'!D85="","",'1 - Project Structuring'!D85)</f>
        <v/>
      </c>
      <c r="AC45" s="434" t="str">
        <f>IF('1 - Project Structuring'!E85="","",'1 - Project Structuring'!E85)</f>
        <v/>
      </c>
      <c r="AD45" s="434">
        <f>IF('1 - Project Structuring'!F85="","",'1 - Project Structuring'!F85)</f>
        <v>0</v>
      </c>
      <c r="AE45" s="434">
        <f>IF('1 - Project Structuring'!G85="","",'1 - Project Structuring'!G85)</f>
        <v>0</v>
      </c>
      <c r="AF45" s="429"/>
      <c r="AG45" s="430"/>
      <c r="AT45" s="177"/>
      <c r="AU45" s="179"/>
      <c r="AV45" s="180"/>
      <c r="AW45" s="181"/>
      <c r="AX45" s="177"/>
      <c r="AY45" s="177"/>
      <c r="AZ45" s="177"/>
      <c r="BA45" s="177"/>
      <c r="CX45"/>
      <c r="CY45"/>
      <c r="CZ45"/>
      <c r="DA45"/>
      <c r="DB45"/>
      <c r="DC45"/>
      <c r="DD45"/>
      <c r="DE45"/>
      <c r="DF45"/>
      <c r="DG45"/>
      <c r="DH45"/>
      <c r="DI45"/>
      <c r="DJ45"/>
    </row>
    <row r="46" spans="19:115" s="3" customFormat="1" ht="18" x14ac:dyDescent="0.25">
      <c r="AA46" s="186" t="str">
        <f>'1 - Project Structuring'!C86</f>
        <v>Scoping</v>
      </c>
      <c r="AB46" s="186" t="str">
        <f>IF('1 - Project Structuring'!D86="","",'1 - Project Structuring'!D86)</f>
        <v/>
      </c>
      <c r="AC46" s="186" t="str">
        <f>IF('1 - Project Structuring'!E86="","",'1 - Project Structuring'!E86)</f>
        <v/>
      </c>
      <c r="AD46" s="186">
        <f>IF('1 - Project Structuring'!F86="","",'1 - Project Structuring'!F86)</f>
        <v>0</v>
      </c>
      <c r="AE46" s="186">
        <f>IF('1 - Project Structuring'!G86="","",'1 - Project Structuring'!G86)</f>
        <v>0</v>
      </c>
      <c r="AF46" s="429"/>
      <c r="AG46" s="430"/>
      <c r="AT46" s="178"/>
      <c r="AU46" s="182"/>
      <c r="AV46" s="183"/>
      <c r="AW46" s="184"/>
      <c r="AX46" s="178"/>
      <c r="AY46" s="178"/>
      <c r="AZ46" s="178"/>
      <c r="BA46" s="178"/>
      <c r="CX46"/>
      <c r="CY46"/>
      <c r="CZ46"/>
      <c r="DA46"/>
      <c r="DB46"/>
      <c r="DC46"/>
      <c r="DD46"/>
      <c r="DE46"/>
      <c r="DF46"/>
      <c r="DG46"/>
      <c r="DH46"/>
      <c r="DI46"/>
      <c r="DJ46"/>
    </row>
    <row r="47" spans="19:115" s="25" customFormat="1" ht="54" x14ac:dyDescent="0.25">
      <c r="S47" s="3"/>
      <c r="T47" s="3"/>
      <c r="U47" s="3"/>
      <c r="AA47" s="435" t="str">
        <f>'1 - Project Structuring'!C87</f>
        <v>Prelim Design/Environmental Process</v>
      </c>
      <c r="AB47" s="434" t="str">
        <f>IF('1 - Project Structuring'!D87="","",'1 - Project Structuring'!D87)</f>
        <v/>
      </c>
      <c r="AC47" s="434" t="str">
        <f>IF('1 - Project Structuring'!E87="","",'1 - Project Structuring'!E87)</f>
        <v/>
      </c>
      <c r="AD47" s="434">
        <f>IF('1 - Project Structuring'!F87="","",'1 - Project Structuring'!F87)</f>
        <v>0</v>
      </c>
      <c r="AE47" s="434">
        <f>IF('1 - Project Structuring'!G87="","",'1 - Project Structuring'!G87)</f>
        <v>0</v>
      </c>
      <c r="AF47" s="429"/>
      <c r="AG47" s="430"/>
      <c r="AT47" s="19" t="str">
        <f>IF('5 - Unmit. Risk Register'!A5="","",'5 - Unmit. Risk Register'!A5)</f>
        <v>SC-6</v>
      </c>
      <c r="AU47" s="847" t="str">
        <f>IF('5 - Unmit. Risk Register'!B5="","",'5 - Unmit. Risk Register'!B5)</f>
        <v>Provide new lighting throughout project.</v>
      </c>
      <c r="AV47" s="848"/>
      <c r="AW47" s="849"/>
      <c r="AX47" s="20" t="str">
        <f>IF('5 - Unmit. Risk Register'!C5="","",'5 - Unmit. Risk Register'!C5)</f>
        <v>Threat</v>
      </c>
      <c r="AY47" s="33">
        <f>IF('5 - Unmit. Risk Register'!H5="","",'5 - Unmit. Risk Register'!H5)</f>
        <v>0.61752781386405797</v>
      </c>
      <c r="AZ47" s="34">
        <f>IF('5 - Unmit. Risk Register'!I5="","",'5 - Unmit. Risk Register'!I5)</f>
        <v>8.3209102584811526E-2</v>
      </c>
      <c r="BA47" s="35">
        <f>IF('5 - Unmit. Risk Register'!J5="","",'5 - Unmit. Risk Register'!J5)</f>
        <v>1</v>
      </c>
      <c r="CX47" s="18"/>
      <c r="CY47" s="18"/>
      <c r="CZ47" s="18"/>
      <c r="DA47" s="18"/>
      <c r="DB47" s="18"/>
      <c r="DC47" s="18"/>
      <c r="DD47" s="18"/>
      <c r="DE47" s="18"/>
      <c r="DF47" s="18"/>
      <c r="DG47" s="18"/>
      <c r="DH47" s="18"/>
      <c r="DI47" s="18"/>
      <c r="DJ47" s="18"/>
    </row>
    <row r="48" spans="19:115" s="25" customFormat="1" ht="18" x14ac:dyDescent="0.25">
      <c r="AA48" s="186" t="str">
        <f>'1 - Project Structuring'!C88</f>
        <v>Environmental Permits</v>
      </c>
      <c r="AB48" s="186" t="str">
        <f>IF('1 - Project Structuring'!D88="","",'1 - Project Structuring'!D88)</f>
        <v/>
      </c>
      <c r="AC48" s="186" t="str">
        <f>IF('1 - Project Structuring'!E88="","",'1 - Project Structuring'!E88)</f>
        <v/>
      </c>
      <c r="AD48" s="186">
        <f>IF('1 - Project Structuring'!F88="","",'1 - Project Structuring'!F88)</f>
        <v>0</v>
      </c>
      <c r="AE48" s="186">
        <f>IF('1 - Project Structuring'!G88="","",'1 - Project Structuring'!G88)</f>
        <v>0</v>
      </c>
      <c r="AF48" s="429"/>
      <c r="AG48" s="430"/>
      <c r="AT48" s="21" t="str">
        <f>IF('5 - Unmit. Risk Register'!A6="","",'5 - Unmit. Risk Register'!A6)</f>
        <v>PR-1</v>
      </c>
      <c r="AU48" s="850" t="str">
        <f>IF('5 - Unmit. Risk Register'!B6="","",'5 - Unmit. Risk Register'!B6)</f>
        <v>Uncertainty in construction-cost inflation rate</v>
      </c>
      <c r="AV48" s="851"/>
      <c r="AW48" s="852"/>
      <c r="AX48" s="23" t="str">
        <f>IF('5 - Unmit. Risk Register'!C6="","",'5 - Unmit. Risk Register'!C6)</f>
        <v>Threat</v>
      </c>
      <c r="AY48" s="36">
        <f>IF('5 - Unmit. Risk Register'!H6="","",'5 - Unmit. Risk Register'!H6)</f>
        <v>0.61716339357451877</v>
      </c>
      <c r="AZ48" s="37">
        <f>IF('5 - Unmit. Risk Register'!I6="","",'5 - Unmit. Risk Register'!I6)</f>
        <v>8.3159998585646669E-2</v>
      </c>
      <c r="BA48" s="38">
        <f>IF('5 - Unmit. Risk Register'!J6="","",'5 - Unmit. Risk Register'!J6)</f>
        <v>2</v>
      </c>
      <c r="CX48" s="18"/>
      <c r="CY48" s="18"/>
      <c r="CZ48" s="18"/>
      <c r="DA48" s="18"/>
      <c r="DB48" s="18"/>
      <c r="DC48" s="18"/>
      <c r="DD48" s="18"/>
      <c r="DE48" s="18"/>
      <c r="DF48" s="18"/>
      <c r="DG48" s="18"/>
      <c r="DH48" s="18"/>
      <c r="DI48" s="18"/>
      <c r="DJ48" s="18"/>
    </row>
    <row r="49" spans="27:114" s="25" customFormat="1" ht="18" x14ac:dyDescent="0.25">
      <c r="AA49" s="202" t="str">
        <f>'1 - Project Structuring'!C89</f>
        <v>ROW/Util/RR</v>
      </c>
      <c r="AB49" s="434">
        <f>IF('1 - Project Structuring'!D89="","",'1 - Project Structuring'!D89)</f>
        <v>0.02</v>
      </c>
      <c r="AC49" s="434">
        <f>IF('1 - Project Structuring'!E89="","",'1 - Project Structuring'!E89)</f>
        <v>10</v>
      </c>
      <c r="AD49" s="434">
        <f>IF('1 - Project Structuring'!F89="","",'1 - Project Structuring'!F89)</f>
        <v>0.2</v>
      </c>
      <c r="AE49" s="434">
        <f>IF('1 - Project Structuring'!G89="","",'1 - Project Structuring'!G89)</f>
        <v>2</v>
      </c>
      <c r="AF49" s="429"/>
      <c r="AG49" s="430"/>
      <c r="AT49" s="19" t="str">
        <f>IF('5 - Unmit. Risk Register'!A7="","",'5 - Unmit. Risk Register'!A7)</f>
        <v>RR-1</v>
      </c>
      <c r="AU49" s="847" t="str">
        <f>IF('5 - Unmit. Risk Register'!B7="","",'5 - Unmit. Risk Register'!B7)</f>
        <v>Uncertainty in ROW inflation rate</v>
      </c>
      <c r="AV49" s="848"/>
      <c r="AW49" s="849"/>
      <c r="AX49" s="20" t="str">
        <f>IF('5 - Unmit. Risk Register'!C7="","",'5 - Unmit. Risk Register'!C7)</f>
        <v>Threat</v>
      </c>
      <c r="AY49" s="39">
        <f>IF('5 - Unmit. Risk Register'!H7="","",'5 - Unmit. Risk Register'!H7)</f>
        <v>0.6036484666444023</v>
      </c>
      <c r="AZ49" s="34">
        <f>IF('5 - Unmit. Risk Register'!I7="","",'5 - Unmit. Risk Register'!I7)</f>
        <v>8.1338922812042969E-2</v>
      </c>
      <c r="BA49" s="35">
        <f>IF('5 - Unmit. Risk Register'!J7="","",'5 - Unmit. Risk Register'!J7)</f>
        <v>3</v>
      </c>
      <c r="CX49" s="18"/>
      <c r="CY49" s="18"/>
      <c r="CZ49" s="18"/>
      <c r="DA49" s="18"/>
      <c r="DB49" s="18"/>
      <c r="DC49" s="18"/>
      <c r="DD49" s="18"/>
      <c r="DE49" s="18"/>
      <c r="DF49" s="18"/>
      <c r="DG49" s="18"/>
      <c r="DH49" s="18"/>
      <c r="DI49" s="18"/>
      <c r="DJ49" s="18"/>
    </row>
    <row r="50" spans="27:114" s="25" customFormat="1" ht="18" x14ac:dyDescent="0.25">
      <c r="AA50" s="186" t="str">
        <f>'1 - Project Structuring'!C90</f>
        <v>Procurement</v>
      </c>
      <c r="AB50" s="186" t="str">
        <f>IF('1 - Project Structuring'!D90="","",'1 - Project Structuring'!D90)</f>
        <v/>
      </c>
      <c r="AC50" s="186" t="str">
        <f>IF('1 - Project Structuring'!E90="","",'1 - Project Structuring'!E90)</f>
        <v/>
      </c>
      <c r="AD50" s="186">
        <f>IF('1 - Project Structuring'!F90="","",'1 - Project Structuring'!F90)</f>
        <v>0</v>
      </c>
      <c r="AE50" s="186">
        <f>IF('1 - Project Structuring'!G90="","",'1 - Project Structuring'!G90)</f>
        <v>0</v>
      </c>
      <c r="AF50" s="429"/>
      <c r="AG50" s="430"/>
      <c r="AT50" s="21" t="str">
        <f>IF('5 - Unmit. Risk Register'!A8="","",'5 - Unmit. Risk Register'!A8)</f>
        <v>RR-3</v>
      </c>
      <c r="AU50" s="850"/>
      <c r="AV50" s="851"/>
      <c r="AW50" s="852"/>
      <c r="AX50" s="23" t="str">
        <f>IF('5 - Unmit. Risk Register'!C8="","",'5 - Unmit. Risk Register'!C8)</f>
        <v>Threat</v>
      </c>
      <c r="AY50" s="36">
        <f>IF('5 - Unmit. Risk Register'!H8="","",'5 - Unmit. Risk Register'!H8)</f>
        <v>0.6036484666444023</v>
      </c>
      <c r="AZ50" s="37">
        <f>IF('5 - Unmit. Risk Register'!I8="","",'5 - Unmit. Risk Register'!I8)</f>
        <v>8.1338922812042969E-2</v>
      </c>
      <c r="BA50" s="38">
        <f>IF('5 - Unmit. Risk Register'!J8="","",'5 - Unmit. Risk Register'!J8)</f>
        <v>4</v>
      </c>
      <c r="CX50" s="18"/>
      <c r="CY50" s="18"/>
      <c r="CZ50" s="18"/>
      <c r="DA50" s="18"/>
      <c r="DB50" s="18"/>
      <c r="DC50" s="18"/>
      <c r="DD50" s="18"/>
      <c r="DE50" s="18"/>
      <c r="DF50" s="18"/>
      <c r="DG50" s="18"/>
      <c r="DH50" s="18"/>
      <c r="DI50" s="18"/>
      <c r="DJ50" s="18"/>
    </row>
    <row r="51" spans="27:114" s="25" customFormat="1" ht="18" x14ac:dyDescent="0.25">
      <c r="AA51" s="202" t="str">
        <f>'1 - Project Structuring'!C91</f>
        <v>Final Design</v>
      </c>
      <c r="AB51" s="434" t="str">
        <f>IF('1 - Project Structuring'!D91="","",'1 - Project Structuring'!D91)</f>
        <v/>
      </c>
      <c r="AC51" s="434" t="str">
        <f>IF('1 - Project Structuring'!E91="","",'1 - Project Structuring'!E91)</f>
        <v/>
      </c>
      <c r="AD51" s="434">
        <f>IF('1 - Project Structuring'!F91="","",'1 - Project Structuring'!F91)</f>
        <v>0</v>
      </c>
      <c r="AE51" s="434">
        <f>IF('1 - Project Structuring'!G91="","",'1 - Project Structuring'!G91)</f>
        <v>0</v>
      </c>
      <c r="AF51" s="429"/>
      <c r="AG51" s="430"/>
      <c r="AT51" s="19" t="str">
        <f>IF('5 - Unmit. Risk Register'!A9="","",'5 - Unmit. Risk Register'!A9)</f>
        <v>RR-8</v>
      </c>
      <c r="AU51" s="847" t="str">
        <f>IF('5 - Unmit. Risk Register'!B9="","",'5 - Unmit. Risk Register'!B9)</f>
        <v>QDOT helps City pay for water and sewer-line relocation</v>
      </c>
      <c r="AV51" s="848"/>
      <c r="AW51" s="849"/>
      <c r="AX51" s="20" t="str">
        <f>IF('5 - Unmit. Risk Register'!C9="","",'5 - Unmit. Risk Register'!C9)</f>
        <v>Threat</v>
      </c>
      <c r="AY51" s="39">
        <f>IF('5 - Unmit. Risk Register'!H9="","",'5 - Unmit. Risk Register'!H9)</f>
        <v>0.6036484666444023</v>
      </c>
      <c r="AZ51" s="34">
        <f>IF('5 - Unmit. Risk Register'!I9="","",'5 - Unmit. Risk Register'!I9)</f>
        <v>8.1338922812042969E-2</v>
      </c>
      <c r="BA51" s="35">
        <f>IF('5 - Unmit. Risk Register'!J9="","",'5 - Unmit. Risk Register'!J9)</f>
        <v>5</v>
      </c>
      <c r="CX51" s="18"/>
      <c r="CY51" s="18"/>
      <c r="CZ51" s="18"/>
      <c r="DA51" s="18"/>
      <c r="DB51" s="18"/>
      <c r="DC51" s="18"/>
      <c r="DD51" s="18"/>
      <c r="DE51" s="18"/>
      <c r="DF51" s="18"/>
      <c r="DG51" s="18"/>
      <c r="DH51" s="18"/>
      <c r="DI51" s="18"/>
      <c r="DJ51" s="18"/>
    </row>
    <row r="52" spans="27:114" s="25" customFormat="1" ht="18" x14ac:dyDescent="0.25">
      <c r="AA52" s="186" t="str">
        <f>'1 - Project Structuring'!C92</f>
        <v>Construction</v>
      </c>
      <c r="AB52" s="186">
        <f>IF('1 - Project Structuring'!D92="","",'1 - Project Structuring'!D92)</f>
        <v>0.05</v>
      </c>
      <c r="AC52" s="186">
        <f>IF('1 - Project Structuring'!E92="","",'1 - Project Structuring'!E92)</f>
        <v>10</v>
      </c>
      <c r="AD52" s="186">
        <f>IF('1 - Project Structuring'!F92="","",'1 - Project Structuring'!F92)</f>
        <v>0.5</v>
      </c>
      <c r="AE52" s="186">
        <f>IF('1 - Project Structuring'!G92="","",'1 - Project Structuring'!G92)</f>
        <v>5</v>
      </c>
      <c r="AF52" s="429"/>
      <c r="AG52" s="430"/>
      <c r="AT52" s="21" t="str">
        <f>IF('5 - Unmit. Risk Register'!A10="","",'5 - Unmit. Risk Register'!A10)</f>
        <v>RR-2</v>
      </c>
      <c r="AU52" s="850" t="str">
        <f>IF('5 - Unmit. Risk Register'!B10="","",'5 - Unmit. Risk Register'!B10)</f>
        <v>Accelerating pace of development in interchange area</v>
      </c>
      <c r="AV52" s="851"/>
      <c r="AW52" s="852"/>
      <c r="AX52" s="23" t="str">
        <f>IF('5 - Unmit. Risk Register'!C10="","",'5 - Unmit. Risk Register'!C10)</f>
        <v>Threat</v>
      </c>
      <c r="AY52" s="36">
        <f>IF('5 - Unmit. Risk Register'!H10="","",'5 - Unmit. Risk Register'!H10)</f>
        <v>0.51205073247056643</v>
      </c>
      <c r="AZ52" s="37">
        <f>IF('5 - Unmit. Risk Register'!I10="","",'5 - Unmit. Risk Register'!I10)</f>
        <v>6.8996539054920647E-2</v>
      </c>
      <c r="BA52" s="38">
        <f>IF('5 - Unmit. Risk Register'!J10="","",'5 - Unmit. Risk Register'!J10)</f>
        <v>6</v>
      </c>
      <c r="CX52" s="18"/>
      <c r="CY52" s="18"/>
      <c r="CZ52" s="18"/>
      <c r="DA52" s="18"/>
      <c r="DB52" s="18"/>
      <c r="DC52" s="18"/>
      <c r="DD52" s="18"/>
      <c r="DE52" s="18"/>
      <c r="DF52" s="18"/>
      <c r="DG52" s="18"/>
      <c r="DH52" s="18"/>
      <c r="DI52" s="18"/>
      <c r="DJ52" s="18"/>
    </row>
    <row r="53" spans="27:114" s="25" customFormat="1" ht="18" x14ac:dyDescent="0.25">
      <c r="AA53" s="202" t="str">
        <f>'1 - Project Structuring'!C93</f>
        <v>Operations &amp; Maintenance</v>
      </c>
      <c r="AB53" s="434" t="str">
        <f>IF('1 - Project Structuring'!D93="","",'1 - Project Structuring'!D93)</f>
        <v/>
      </c>
      <c r="AC53" s="434" t="str">
        <f>IF('1 - Project Structuring'!E93="","",'1 - Project Structuring'!E93)</f>
        <v/>
      </c>
      <c r="AD53" s="434">
        <f>IF('1 - Project Structuring'!F93="","",'1 - Project Structuring'!F93)</f>
        <v>1.4</v>
      </c>
      <c r="AE53" s="434">
        <f>IF('1 - Project Structuring'!G93="","",'1 - Project Structuring'!G93)</f>
        <v>14</v>
      </c>
      <c r="AF53" s="429"/>
      <c r="AG53" s="430"/>
      <c r="AT53" s="19" t="str">
        <f>IF('5 - Unmit. Risk Register'!A11="","",'5 - Unmit. Risk Register'!A11)</f>
        <v>CR-2</v>
      </c>
      <c r="AU53" s="847" t="str">
        <f>IF('5 - Unmit. Risk Register'!B11="","",'5 - Unmit. Risk Register'!B11)</f>
        <v>Additional Maintenance of Traffic required</v>
      </c>
      <c r="AV53" s="848"/>
      <c r="AW53" s="849"/>
      <c r="AX53" s="20" t="str">
        <f>IF('5 - Unmit. Risk Register'!C11="","",'5 - Unmit. Risk Register'!C11)</f>
        <v>Threat</v>
      </c>
      <c r="AY53" s="39">
        <f>IF('5 - Unmit. Risk Register'!H11="","",'5 - Unmit. Risk Register'!H11)</f>
        <v>0.50630970876113679</v>
      </c>
      <c r="AZ53" s="34">
        <f>IF('5 - Unmit. Risk Register'!I11="","",'5 - Unmit. Risk Register'!I11)</f>
        <v>6.8222961865270479E-2</v>
      </c>
      <c r="BA53" s="35">
        <f>IF('5 - Unmit. Risk Register'!J11="","",'5 - Unmit. Risk Register'!J11)</f>
        <v>7</v>
      </c>
      <c r="CX53" s="18"/>
      <c r="CY53" s="18"/>
      <c r="CZ53" s="18"/>
      <c r="DA53" s="18"/>
      <c r="DB53" s="18"/>
      <c r="DC53" s="18"/>
      <c r="DD53" s="18"/>
      <c r="DE53" s="18"/>
      <c r="DF53" s="18"/>
      <c r="DG53" s="18"/>
      <c r="DH53" s="18"/>
      <c r="DI53" s="18"/>
      <c r="DJ53" s="18"/>
    </row>
    <row r="54" spans="27:114" s="25" customFormat="1" ht="18" x14ac:dyDescent="0.25">
      <c r="AA54" s="186" t="str">
        <f>'1 - Project Structuring'!C94</f>
        <v>Replacement</v>
      </c>
      <c r="AB54" s="186" t="str">
        <f>IF('1 - Project Structuring'!D94="","",'1 - Project Structuring'!D94)</f>
        <v/>
      </c>
      <c r="AC54" s="186" t="str">
        <f>IF('1 - Project Structuring'!E94="","",'1 - Project Structuring'!E94)</f>
        <v/>
      </c>
      <c r="AD54" s="186">
        <f>IF('1 - Project Structuring'!F94="","",'1 - Project Structuring'!F94)</f>
        <v>0.7</v>
      </c>
      <c r="AE54" s="186">
        <f>IF('1 - Project Structuring'!G94="","",'1 - Project Structuring'!G94)</f>
        <v>7</v>
      </c>
      <c r="AF54" s="429"/>
      <c r="AG54" s="430"/>
      <c r="AT54" s="21" t="str">
        <f>IF('5 - Unmit. Risk Register'!A12="","",'5 - Unmit. Risk Register'!A12)</f>
        <v>CR-4</v>
      </c>
      <c r="AU54" s="850" t="str">
        <f>IF('5 - Unmit. Risk Register'!B12="","",'5 - Unmit. Risk Register'!B12)</f>
        <v>Unable to construct interchange embankments as rapidly as assumed</v>
      </c>
      <c r="AV54" s="851"/>
      <c r="AW54" s="852"/>
      <c r="AX54" s="23" t="str">
        <f>IF('5 - Unmit. Risk Register'!C12="","",'5 - Unmit. Risk Register'!C12)</f>
        <v>Threat</v>
      </c>
      <c r="AY54" s="36">
        <f>IF('5 - Unmit. Risk Register'!H12="","",'5 - Unmit. Risk Register'!H12)</f>
        <v>0.39150962528795719</v>
      </c>
      <c r="AZ54" s="37">
        <f>IF('5 - Unmit. Risk Register'!I12="","",'5 - Unmit. Risk Register'!I12)</f>
        <v>5.2754165629693012E-2</v>
      </c>
      <c r="BA54" s="38">
        <f>IF('5 - Unmit. Risk Register'!J12="","",'5 - Unmit. Risk Register'!J12)</f>
        <v>8</v>
      </c>
      <c r="CX54" s="18"/>
      <c r="CY54" s="18"/>
      <c r="CZ54" s="18"/>
      <c r="DA54" s="18"/>
      <c r="DB54" s="18"/>
      <c r="DC54" s="18"/>
      <c r="DD54" s="18"/>
      <c r="DE54" s="18"/>
      <c r="DF54" s="18"/>
      <c r="DG54" s="18"/>
      <c r="DH54" s="18"/>
      <c r="DI54" s="18"/>
      <c r="DJ54" s="18"/>
    </row>
    <row r="55" spans="27:114" s="25" customFormat="1" ht="18" x14ac:dyDescent="0.25">
      <c r="AA55" s="202" t="str">
        <f>'1 - Project Structuring'!C95</f>
        <v>Total Disruption through OMR</v>
      </c>
      <c r="AB55" s="434" t="str">
        <f>IF('1 - Project Structuring'!D95="","",'1 - Project Structuring'!D95)</f>
        <v/>
      </c>
      <c r="AC55" s="434" t="str">
        <f>IF('1 - Project Structuring'!E95="","",'1 - Project Structuring'!E95)</f>
        <v/>
      </c>
      <c r="AD55" s="434">
        <f>IF('1 - Project Structuring'!F95="","",'1 - Project Structuring'!F95)</f>
        <v>2.8</v>
      </c>
      <c r="AE55" s="434">
        <f>IF('1 - Project Structuring'!G95="","",'1 - Project Structuring'!G95)</f>
        <v>28</v>
      </c>
      <c r="AF55" s="96"/>
      <c r="AG55" s="96"/>
      <c r="AT55" s="19" t="str">
        <f>IF('5 - Unmit. Risk Register'!A13="","",'5 - Unmit. Risk Register'!A13)</f>
        <v>PD-13</v>
      </c>
      <c r="AU55" s="847" t="str">
        <f>IF('5 - Unmit. Risk Register'!B13="","",'5 - Unmit. Risk Register'!B13)</f>
        <v>Change in environmental documentation.</v>
      </c>
      <c r="AV55" s="848"/>
      <c r="AW55" s="849"/>
      <c r="AX55" s="20" t="str">
        <f>IF('5 - Unmit. Risk Register'!C13="","",'5 - Unmit. Risk Register'!C13)</f>
        <v>Threat</v>
      </c>
      <c r="AY55" s="39">
        <f>IF('5 - Unmit. Risk Register'!H13="","",'5 - Unmit. Risk Register'!H13)</f>
        <v>0.37949026879033604</v>
      </c>
      <c r="AZ55" s="34">
        <f>IF('5 - Unmit. Risk Register'!I13="","",'5 - Unmit. Risk Register'!I13)</f>
        <v>5.1134611262488187E-2</v>
      </c>
      <c r="BA55" s="35">
        <f>IF('5 - Unmit. Risk Register'!J13="","",'5 - Unmit. Risk Register'!J13)</f>
        <v>9</v>
      </c>
      <c r="CX55" s="18"/>
      <c r="CY55" s="18"/>
      <c r="CZ55" s="18"/>
      <c r="DA55" s="18"/>
      <c r="DB55" s="18"/>
      <c r="DC55" s="18"/>
      <c r="DD55" s="18"/>
      <c r="DE55" s="18"/>
      <c r="DF55" s="18"/>
      <c r="DG55" s="18"/>
      <c r="DH55" s="18"/>
      <c r="DI55" s="18"/>
      <c r="DJ55" s="18"/>
    </row>
    <row r="56" spans="27:114" s="25" customFormat="1" x14ac:dyDescent="0.25">
      <c r="AA56"/>
      <c r="AB56"/>
      <c r="AC56"/>
      <c r="AD56"/>
      <c r="AE56"/>
      <c r="AF56"/>
      <c r="AG56"/>
      <c r="AT56" s="21" t="str">
        <f>IF('5 - Unmit. Risk Register'!A14="","",'5 - Unmit. Risk Register'!A14)</f>
        <v>PR-2</v>
      </c>
      <c r="AU56" s="850" t="str">
        <f>IF('5 - Unmit. Risk Register'!B14="","",'5 - Unmit. Risk Register'!B14)</f>
        <v>Uncertain Design/Build contracting market conditions at time of bid</v>
      </c>
      <c r="AV56" s="851"/>
      <c r="AW56" s="852"/>
      <c r="AX56" s="23" t="str">
        <f>IF('5 - Unmit. Risk Register'!C14="","",'5 - Unmit. Risk Register'!C14)</f>
        <v>Threat</v>
      </c>
      <c r="AY56" s="36">
        <f>IF('5 - Unmit. Risk Register'!H14="","",'5 - Unmit. Risk Register'!H14)</f>
        <v>0.37535351374470216</v>
      </c>
      <c r="AZ56" s="37">
        <f>IF('5 - Unmit. Risk Register'!I14="","",'5 - Unmit. Risk Register'!I14)</f>
        <v>5.0577202078266145E-2</v>
      </c>
      <c r="BA56" s="38">
        <f>IF('5 - Unmit. Risk Register'!J14="","",'5 - Unmit. Risk Register'!J14)</f>
        <v>10</v>
      </c>
      <c r="CX56" s="18"/>
      <c r="CY56" s="18"/>
      <c r="CZ56" s="18"/>
      <c r="DA56" s="18"/>
      <c r="DB56" s="18"/>
      <c r="DC56" s="18"/>
      <c r="DD56" s="18"/>
      <c r="DE56" s="18"/>
      <c r="DF56" s="18"/>
      <c r="DG56" s="18"/>
      <c r="DH56" s="18"/>
      <c r="DI56" s="18"/>
      <c r="DJ56" s="18"/>
    </row>
    <row r="57" spans="27:114" s="25" customFormat="1" x14ac:dyDescent="0.25">
      <c r="AA57"/>
      <c r="AB57"/>
      <c r="AC57"/>
      <c r="AD57"/>
      <c r="AE57"/>
      <c r="AF57"/>
      <c r="AG57"/>
      <c r="AT57" s="19" t="str">
        <f>IF('5 - Unmit. Risk Register'!A15="","",'5 - Unmit. Risk Register'!A15)</f>
        <v>PD-11</v>
      </c>
      <c r="AU57" s="847" t="str">
        <f>IF('5 - Unmit. Risk Register'!B15="","",'5 - Unmit. Risk Register'!B15)</f>
        <v>Cannot use City sewer system for project runoff (or City charges for use).</v>
      </c>
      <c r="AV57" s="848"/>
      <c r="AW57" s="849"/>
      <c r="AX57" s="20" t="str">
        <f>IF('5 - Unmit. Risk Register'!C15="","",'5 - Unmit. Risk Register'!C15)</f>
        <v>Threat</v>
      </c>
      <c r="AY57" s="39">
        <f>IF('5 - Unmit. Risk Register'!H15="","",'5 - Unmit. Risk Register'!H15)</f>
        <v>0.37492763121006478</v>
      </c>
      <c r="AZ57" s="34">
        <f>IF('5 - Unmit. Risk Register'!I15="","",'5 - Unmit. Risk Register'!I15)</f>
        <v>5.0519816317304261E-2</v>
      </c>
      <c r="BA57" s="35">
        <f>IF('5 - Unmit. Risk Register'!J15="","",'5 - Unmit. Risk Register'!J15)</f>
        <v>11</v>
      </c>
      <c r="CX57" s="18"/>
      <c r="CY57" s="18"/>
      <c r="CZ57" s="18"/>
      <c r="DA57" s="18"/>
      <c r="DB57" s="18"/>
      <c r="DC57" s="18"/>
      <c r="DD57" s="18"/>
      <c r="DE57" s="18"/>
      <c r="DF57" s="18"/>
      <c r="DG57" s="18"/>
      <c r="DH57" s="18"/>
      <c r="DI57" s="18"/>
      <c r="DJ57" s="18"/>
    </row>
    <row r="58" spans="27:114" s="25" customFormat="1" x14ac:dyDescent="0.25">
      <c r="AA58"/>
      <c r="AB58"/>
      <c r="AC58"/>
      <c r="AD58"/>
      <c r="AE58"/>
      <c r="AF58"/>
      <c r="AG58"/>
      <c r="AT58" s="21" t="str">
        <f>IF('5 - Unmit. Risk Register'!A16="","",'5 - Unmit. Risk Register'!A16)</f>
        <v>CR-3</v>
      </c>
      <c r="AU58" s="850" t="str">
        <f>IF('5 - Unmit. Risk Register'!B16="","",'5 - Unmit. Risk Register'!B16)</f>
        <v>Problems with planned accelerated bridge construction (ABC) technique</v>
      </c>
      <c r="AV58" s="851"/>
      <c r="AW58" s="852"/>
      <c r="AX58" s="23" t="str">
        <f>IF('5 - Unmit. Risk Register'!C16="","",'5 - Unmit. Risk Register'!C16)</f>
        <v>Threat</v>
      </c>
      <c r="AY58" s="36">
        <f>IF('5 - Unmit. Risk Register'!H16="","",'5 - Unmit. Risk Register'!H16)</f>
        <v>0.33372372970696446</v>
      </c>
      <c r="AZ58" s="37">
        <f>IF('5 - Unmit. Risk Register'!I16="","",'5 - Unmit. Risk Register'!I16)</f>
        <v>4.4967775437376054E-2</v>
      </c>
      <c r="BA58" s="38">
        <f>IF('5 - Unmit. Risk Register'!J16="","",'5 - Unmit. Risk Register'!J16)</f>
        <v>12</v>
      </c>
      <c r="CX58" s="18"/>
      <c r="CY58" s="18"/>
      <c r="CZ58" s="18"/>
      <c r="DA58" s="18"/>
      <c r="DB58" s="18"/>
      <c r="DC58" s="18"/>
      <c r="DD58" s="18"/>
      <c r="DE58" s="18"/>
      <c r="DF58" s="18"/>
      <c r="DG58" s="18"/>
      <c r="DH58" s="18"/>
      <c r="DI58" s="18"/>
      <c r="DJ58" s="18"/>
    </row>
    <row r="59" spans="27:114" s="25" customFormat="1" ht="27.6" customHeight="1" x14ac:dyDescent="0.25">
      <c r="AA59"/>
      <c r="AB59"/>
      <c r="AC59"/>
      <c r="AD59"/>
      <c r="AE59"/>
      <c r="AF59"/>
      <c r="AG59"/>
      <c r="AT59" s="19" t="str">
        <f>IF('5 - Unmit. Risk Register'!A17="","",'5 - Unmit. Risk Register'!A17)</f>
        <v>PD-12</v>
      </c>
      <c r="AU59" s="847" t="str">
        <f>IF('5 - Unmit. Risk Register'!B17="","",'5 - Unmit. Risk Register'!B17)</f>
        <v>Structures impacted by Main Street realignment are eligible for Historic Register.</v>
      </c>
      <c r="AV59" s="848"/>
      <c r="AW59" s="849"/>
      <c r="AX59" s="20" t="str">
        <f>IF('5 - Unmit. Risk Register'!C17="","",'5 - Unmit. Risk Register'!C17)</f>
        <v>Threat</v>
      </c>
      <c r="AY59" s="39">
        <f>IF('5 - Unmit. Risk Register'!H17="","",'5 - Unmit. Risk Register'!H17)</f>
        <v>0.21316488261655067</v>
      </c>
      <c r="AZ59" s="34">
        <f>IF('5 - Unmit. Risk Register'!I17="","",'5 - Unmit. Risk Register'!I17)</f>
        <v>2.8723011639155957E-2</v>
      </c>
      <c r="BA59" s="35">
        <f>IF('5 - Unmit. Risk Register'!J17="","",'5 - Unmit. Risk Register'!J17)</f>
        <v>13</v>
      </c>
      <c r="CX59" s="18"/>
      <c r="CY59" s="18"/>
      <c r="CZ59" s="18"/>
      <c r="DA59" s="18"/>
      <c r="DB59" s="18"/>
      <c r="DC59" s="18"/>
      <c r="DD59" s="18"/>
      <c r="DE59" s="18"/>
      <c r="DF59" s="18"/>
      <c r="DG59" s="18"/>
      <c r="DH59" s="18"/>
      <c r="DI59" s="18"/>
      <c r="DJ59" s="18"/>
    </row>
    <row r="60" spans="27:114" s="25" customFormat="1" x14ac:dyDescent="0.25">
      <c r="AT60" s="21" t="str">
        <f>IF('5 - Unmit. Risk Register'!A18="","",'5 - Unmit. Risk Register'!A18)</f>
        <v>PD-14</v>
      </c>
      <c r="AU60" s="850" t="str">
        <f>IF('5 - Unmit. Risk Register'!B18="","",'5 - Unmit. Risk Register'!B18)</f>
        <v>Delays completing environmental documentation.</v>
      </c>
      <c r="AV60" s="851"/>
      <c r="AW60" s="852"/>
      <c r="AX60" s="23" t="str">
        <f>IF('5 - Unmit. Risk Register'!C18="","",'5 - Unmit. Risk Register'!C18)</f>
        <v>Threat</v>
      </c>
      <c r="AY60" s="36">
        <f>IF('5 - Unmit. Risk Register'!H18="","",'5 - Unmit. Risk Register'!H18)</f>
        <v>0.18441227221618048</v>
      </c>
      <c r="AZ60" s="37">
        <f>IF('5 - Unmit. Risk Register'!I18="","",'5 - Unmit. Risk Register'!I18)</f>
        <v>2.4848726376739908E-2</v>
      </c>
      <c r="BA60" s="38">
        <f>IF('5 - Unmit. Risk Register'!J18="","",'5 - Unmit. Risk Register'!J18)</f>
        <v>14</v>
      </c>
      <c r="CX60" s="18"/>
      <c r="CY60" s="18"/>
      <c r="CZ60" s="18"/>
      <c r="DA60" s="18"/>
      <c r="DB60" s="18"/>
      <c r="DC60" s="18"/>
      <c r="DD60" s="18"/>
      <c r="DE60" s="18"/>
      <c r="DF60" s="18"/>
      <c r="DG60" s="18"/>
      <c r="DH60" s="18"/>
      <c r="DI60" s="18"/>
      <c r="DJ60" s="18"/>
    </row>
    <row r="61" spans="27:114" s="25" customFormat="1" x14ac:dyDescent="0.25">
      <c r="AT61" s="19" t="str">
        <f>IF('5 - Unmit. Risk Register'!A19="","",'5 - Unmit. Risk Register'!A19)</f>
        <v>PD-4</v>
      </c>
      <c r="AU61" s="847" t="str">
        <f>IF('5 - Unmit. Risk Register'!B19="","",'5 - Unmit. Risk Register'!B19)</f>
        <v xml:space="preserve">Ground improvement required in interchange area. </v>
      </c>
      <c r="AV61" s="848"/>
      <c r="AW61" s="849"/>
      <c r="AX61" s="20" t="str">
        <f>IF('5 - Unmit. Risk Register'!C19="","",'5 - Unmit. Risk Register'!C19)</f>
        <v>Threat</v>
      </c>
      <c r="AY61" s="39">
        <f>IF('5 - Unmit. Risk Register'!H19="","",'5 - Unmit. Risk Register'!H19)</f>
        <v>0.16933020146133226</v>
      </c>
      <c r="AZ61" s="34">
        <f>IF('5 - Unmit. Risk Register'!I19="","",'5 - Unmit. Risk Register'!I19)</f>
        <v>2.2816485003223703E-2</v>
      </c>
      <c r="BA61" s="35">
        <f>IF('5 - Unmit. Risk Register'!J19="","",'5 - Unmit. Risk Register'!J19)</f>
        <v>15</v>
      </c>
      <c r="CX61" s="18"/>
      <c r="CY61" s="18"/>
      <c r="CZ61" s="18"/>
      <c r="DA61" s="18"/>
      <c r="DB61" s="18"/>
      <c r="DC61" s="18"/>
      <c r="DD61" s="18"/>
      <c r="DE61" s="18"/>
      <c r="DF61" s="18"/>
      <c r="DG61" s="18"/>
      <c r="DH61" s="18"/>
      <c r="DI61" s="18"/>
      <c r="DJ61" s="18"/>
    </row>
    <row r="62" spans="27:114" s="25" customFormat="1" x14ac:dyDescent="0.25">
      <c r="AT62" s="21" t="str">
        <f>IF('5 - Unmit. Risk Register'!A20="","",'5 - Unmit. Risk Register'!A20)</f>
        <v>SC-5</v>
      </c>
      <c r="AU62" s="850" t="str">
        <f>IF('5 - Unmit. Risk Register'!B20="","",'5 - Unmit. Risk Register'!B20)</f>
        <v xml:space="preserve">Replace culvert over Wandering Creek. </v>
      </c>
      <c r="AV62" s="851"/>
      <c r="AW62" s="852"/>
      <c r="AX62" s="23" t="str">
        <f>IF('5 - Unmit. Risk Register'!C20="","",'5 - Unmit. Risk Register'!C20)</f>
        <v>Threat</v>
      </c>
      <c r="AY62" s="36">
        <f>IF('5 - Unmit. Risk Register'!H20="","",'5 - Unmit. Risk Register'!H20)</f>
        <v>0.11236349257123943</v>
      </c>
      <c r="AZ62" s="37">
        <f>IF('5 - Unmit. Risk Register'!I20="","",'5 - Unmit. Risk Register'!I20)</f>
        <v>1.5140476542496588E-2</v>
      </c>
      <c r="BA62" s="38">
        <f>IF('5 - Unmit. Risk Register'!J20="","",'5 - Unmit. Risk Register'!J20)</f>
        <v>16</v>
      </c>
      <c r="CX62" s="18"/>
      <c r="CY62" s="18"/>
      <c r="CZ62" s="18"/>
      <c r="DA62" s="18"/>
      <c r="DB62" s="18"/>
      <c r="DC62" s="18"/>
      <c r="DD62" s="18"/>
      <c r="DE62" s="18"/>
      <c r="DF62" s="18"/>
      <c r="DG62" s="18"/>
      <c r="DH62" s="18"/>
      <c r="DI62" s="18"/>
      <c r="DJ62" s="18"/>
    </row>
    <row r="63" spans="27:114" s="25" customFormat="1" x14ac:dyDescent="0.25">
      <c r="AT63" s="19" t="str">
        <f>IF('5 - Unmit. Risk Register'!A21="","",'5 - Unmit. Risk Register'!A21)</f>
        <v>PD-16</v>
      </c>
      <c r="AU63" s="847" t="str">
        <f>IF('5 - Unmit. Risk Register'!B21="","",'5 - Unmit. Risk Register'!B21)</f>
        <v>Additional wetland mitigation required for planned alignment.</v>
      </c>
      <c r="AV63" s="848"/>
      <c r="AW63" s="849"/>
      <c r="AX63" s="20" t="str">
        <f>IF('5 - Unmit. Risk Register'!C21="","",'5 - Unmit. Risk Register'!C21)</f>
        <v>Threat</v>
      </c>
      <c r="AY63" s="39">
        <f>IF('5 - Unmit. Risk Register'!H21="","",'5 - Unmit. Risk Register'!H21)</f>
        <v>0.11221152610445795</v>
      </c>
      <c r="AZ63" s="34">
        <f>IF('5 - Unmit. Risk Register'!I21="","",'5 - Unmit. Risk Register'!I21)</f>
        <v>1.5119999742844848E-2</v>
      </c>
      <c r="BA63" s="35">
        <f>IF('5 - Unmit. Risk Register'!J21="","",'5 - Unmit. Risk Register'!J21)</f>
        <v>17</v>
      </c>
      <c r="CX63" s="18"/>
      <c r="CY63" s="18"/>
      <c r="CZ63" s="18"/>
      <c r="DA63" s="18"/>
      <c r="DB63" s="18"/>
      <c r="DC63" s="18"/>
      <c r="DD63" s="18"/>
      <c r="DE63" s="18"/>
      <c r="DF63" s="18"/>
      <c r="DG63" s="18"/>
      <c r="DH63" s="18"/>
      <c r="DI63" s="18"/>
      <c r="DJ63" s="18"/>
    </row>
    <row r="64" spans="27:114" s="25" customFormat="1" x14ac:dyDescent="0.25">
      <c r="AT64" s="21" t="str">
        <f>IF('5 - Unmit. Risk Register'!A22="","",'5 - Unmit. Risk Register'!A22)</f>
        <v>RR-7</v>
      </c>
      <c r="AU64" s="850" t="str">
        <f>IF('5 - Unmit. Risk Register'!B22="","",'5 - Unmit. Risk Register'!B22)</f>
        <v>Telecom utility wants a cost-sharing agreement</v>
      </c>
      <c r="AV64" s="851"/>
      <c r="AW64" s="852"/>
      <c r="AX64" s="23" t="str">
        <f>IF('5 - Unmit. Risk Register'!C22="","",'5 - Unmit. Risk Register'!C22)</f>
        <v>Threat</v>
      </c>
      <c r="AY64" s="36">
        <f>IF('5 - Unmit. Risk Register'!H22="","",'5 - Unmit. Risk Register'!H22)</f>
        <v>0.1097542666626186</v>
      </c>
      <c r="AZ64" s="37">
        <f>IF('5 - Unmit. Risk Register'!I22="","",'5 - Unmit. Risk Register'!I22)</f>
        <v>1.4788895056735085E-2</v>
      </c>
      <c r="BA64" s="38">
        <f>IF('5 - Unmit. Risk Register'!J22="","",'5 - Unmit. Risk Register'!J22)</f>
        <v>18</v>
      </c>
      <c r="CX64" s="18"/>
      <c r="CY64" s="18"/>
      <c r="CZ64" s="18"/>
      <c r="DA64" s="18"/>
      <c r="DB64" s="18"/>
      <c r="DC64" s="18"/>
      <c r="DD64" s="18"/>
      <c r="DE64" s="18"/>
      <c r="DF64" s="18"/>
      <c r="DG64" s="18"/>
      <c r="DH64" s="18"/>
      <c r="DI64" s="18"/>
      <c r="DJ64" s="18"/>
    </row>
    <row r="65" spans="46:114" s="25" customFormat="1" x14ac:dyDescent="0.25">
      <c r="AT65" s="19" t="str">
        <f>IF('5 - Unmit. Risk Register'!A23="","",'5 - Unmit. Risk Register'!A23)</f>
        <v>PD-5</v>
      </c>
      <c r="AU65" s="847" t="str">
        <f>IF('5 - Unmit. Risk Register'!B23="","",'5 - Unmit. Risk Register'!B23)</f>
        <v xml:space="preserve">Shoulders required on US-555. </v>
      </c>
      <c r="AV65" s="848"/>
      <c r="AW65" s="849"/>
      <c r="AX65" s="20" t="str">
        <f>IF('5 - Unmit. Risk Register'!C23="","",'5 - Unmit. Risk Register'!C23)</f>
        <v>Threat</v>
      </c>
      <c r="AY65" s="39">
        <f>IF('5 - Unmit. Risk Register'!H23="","",'5 - Unmit. Risk Register'!H23)</f>
        <v>9.8049624709276806E-2</v>
      </c>
      <c r="AZ65" s="34">
        <f>IF('5 - Unmit. Risk Register'!I23="","",'5 - Unmit. Risk Register'!I23)</f>
        <v>1.3211747062509667E-2</v>
      </c>
      <c r="BA65" s="35">
        <f>IF('5 - Unmit. Risk Register'!J23="","",'5 - Unmit. Risk Register'!J23)</f>
        <v>19</v>
      </c>
      <c r="CX65" s="18"/>
      <c r="CY65" s="18"/>
      <c r="CZ65" s="18"/>
      <c r="DA65" s="18"/>
      <c r="DB65" s="18"/>
      <c r="DC65" s="18"/>
      <c r="DD65" s="18"/>
      <c r="DE65" s="18"/>
      <c r="DF65" s="18"/>
      <c r="DG65" s="18"/>
      <c r="DH65" s="18"/>
      <c r="DI65" s="18"/>
      <c r="DJ65" s="18"/>
    </row>
    <row r="66" spans="46:114" s="25" customFormat="1" x14ac:dyDescent="0.25">
      <c r="AT66" s="21" t="str">
        <f>IF('5 - Unmit. Risk Register'!A24="","",'5 - Unmit. Risk Register'!A24)</f>
        <v>PD-6</v>
      </c>
      <c r="AU66" s="850" t="str">
        <f>IF('5 - Unmit. Risk Register'!B24="","",'5 - Unmit. Risk Register'!B24)</f>
        <v>Shoulders required on SH-111.</v>
      </c>
      <c r="AV66" s="851"/>
      <c r="AW66" s="852"/>
      <c r="AX66" s="23" t="str">
        <f>IF('5 - Unmit. Risk Register'!C24="","",'5 - Unmit. Risk Register'!C24)</f>
        <v>Threat</v>
      </c>
      <c r="AY66" s="36">
        <f>IF('5 - Unmit. Risk Register'!H24="","",'5 - Unmit. Risk Register'!H24)</f>
        <v>9.8049624709276806E-2</v>
      </c>
      <c r="AZ66" s="37">
        <f>IF('5 - Unmit. Risk Register'!I24="","",'5 - Unmit. Risk Register'!I24)</f>
        <v>1.3211747062509667E-2</v>
      </c>
      <c r="BA66" s="38">
        <f>IF('5 - Unmit. Risk Register'!J24="","",'5 - Unmit. Risk Register'!J24)</f>
        <v>20</v>
      </c>
      <c r="CX66" s="18"/>
      <c r="CY66" s="18"/>
      <c r="CZ66" s="18"/>
      <c r="DA66" s="18"/>
      <c r="DB66" s="18"/>
      <c r="DC66" s="18"/>
      <c r="DD66" s="18"/>
      <c r="DE66" s="18"/>
      <c r="DF66" s="18"/>
      <c r="DG66" s="18"/>
      <c r="DH66" s="18"/>
      <c r="DI66" s="18"/>
      <c r="DJ66" s="18"/>
    </row>
    <row r="67" spans="46:114" s="25" customFormat="1" x14ac:dyDescent="0.25">
      <c r="AT67" s="19" t="str">
        <f>IF('5 - Unmit. Risk Register'!A25="","",'5 - Unmit. Risk Register'!A25)</f>
        <v>CR-5</v>
      </c>
      <c r="AU67" s="847" t="str">
        <f>IF('5 - Unmit. Risk Register'!B25="","",'5 - Unmit. Risk Register'!B25)</f>
        <v>Difficult foundation installation</v>
      </c>
      <c r="AV67" s="848"/>
      <c r="AW67" s="849"/>
      <c r="AX67" s="20" t="str">
        <f>IF('5 - Unmit. Risk Register'!C25="","",'5 - Unmit. Risk Register'!C25)</f>
        <v>Threat</v>
      </c>
      <c r="AY67" s="39">
        <f>IF('5 - Unmit. Risk Register'!H25="","",'5 - Unmit. Risk Register'!H25)</f>
        <v>7.5802599643183061E-2</v>
      </c>
      <c r="AZ67" s="34">
        <f>IF('5 - Unmit. Risk Register'!I25="","",'5 - Unmit. Risk Register'!I25)</f>
        <v>1.0214060238740172E-2</v>
      </c>
      <c r="BA67" s="35">
        <f>IF('5 - Unmit. Risk Register'!J25="","",'5 - Unmit. Risk Register'!J25)</f>
        <v>21</v>
      </c>
      <c r="CX67" s="18"/>
      <c r="CY67" s="18"/>
      <c r="CZ67" s="18"/>
      <c r="DA67" s="18"/>
      <c r="DB67" s="18"/>
      <c r="DC67" s="18"/>
      <c r="DD67" s="18"/>
      <c r="DE67" s="18"/>
      <c r="DF67" s="18"/>
      <c r="DG67" s="18"/>
      <c r="DH67" s="18"/>
      <c r="DI67" s="18"/>
      <c r="DJ67" s="18"/>
    </row>
    <row r="68" spans="46:114" s="25" customFormat="1" x14ac:dyDescent="0.25">
      <c r="AT68" s="21" t="str">
        <f>IF('5 - Unmit. Risk Register'!A26="","",'5 - Unmit. Risk Register'!A26)</f>
        <v>EP-2</v>
      </c>
      <c r="AU68" s="850" t="str">
        <f>IF('5 - Unmit. Risk Register'!B26="","",'5 - Unmit. Risk Register'!B26)</f>
        <v>Delay obtaining the 404 permit</v>
      </c>
      <c r="AV68" s="851"/>
      <c r="AW68" s="852"/>
      <c r="AX68" s="23" t="str">
        <f>IF('5 - Unmit. Risk Register'!C26="","",'5 - Unmit. Risk Register'!C26)</f>
        <v>Threat</v>
      </c>
      <c r="AY68" s="36">
        <f>IF('5 - Unmit. Risk Register'!H26="","",'5 - Unmit. Risk Register'!H26)</f>
        <v>7.3451630977436261E-2</v>
      </c>
      <c r="AZ68" s="37">
        <f>IF('5 - Unmit. Risk Register'!I26="","",'5 - Unmit. Risk Register'!I26)</f>
        <v>9.8972777578706268E-3</v>
      </c>
      <c r="BA68" s="38">
        <f>IF('5 - Unmit. Risk Register'!J26="","",'5 - Unmit. Risk Register'!J26)</f>
        <v>22</v>
      </c>
      <c r="CX68" s="18"/>
      <c r="CY68" s="18"/>
      <c r="CZ68" s="18"/>
      <c r="DA68" s="18"/>
      <c r="DB68" s="18"/>
      <c r="DC68" s="18"/>
      <c r="DD68" s="18"/>
      <c r="DE68" s="18"/>
      <c r="DF68" s="18"/>
      <c r="DG68" s="18"/>
      <c r="DH68" s="18"/>
      <c r="DI68" s="18"/>
      <c r="DJ68" s="18"/>
    </row>
    <row r="69" spans="46:114" s="25" customFormat="1" x14ac:dyDescent="0.25">
      <c r="AT69" s="19" t="str">
        <f>IF('5 - Unmit. Risk Register'!A27="","",'5 - Unmit. Risk Register'!A27)</f>
        <v>SC-3</v>
      </c>
      <c r="AU69" s="847" t="str">
        <f>IF('5 - Unmit. Risk Register'!B27="","",'5 - Unmit. Risk Register'!B27)</f>
        <v xml:space="preserve">Additional local improvements required. </v>
      </c>
      <c r="AV69" s="848"/>
      <c r="AW69" s="849"/>
      <c r="AX69" s="20" t="str">
        <f>IF('5 - Unmit. Risk Register'!C27="","",'5 - Unmit. Risk Register'!C27)</f>
        <v>Threat</v>
      </c>
      <c r="AY69" s="39">
        <f>IF('5 - Unmit. Risk Register'!H27="","",'5 - Unmit. Risk Register'!H27)</f>
        <v>6.6003915991850459E-2</v>
      </c>
      <c r="AZ69" s="34">
        <f>IF('5 - Unmit. Risk Register'!I27="","",'5 - Unmit. Risk Register'!I27)</f>
        <v>8.8937315752618037E-3</v>
      </c>
      <c r="BA69" s="35">
        <f>IF('5 - Unmit. Risk Register'!J27="","",'5 - Unmit. Risk Register'!J27)</f>
        <v>23</v>
      </c>
      <c r="CX69" s="18"/>
      <c r="CY69" s="18"/>
      <c r="CZ69" s="18"/>
      <c r="DA69" s="18"/>
      <c r="DB69" s="18"/>
      <c r="DC69" s="18"/>
      <c r="DD69" s="18"/>
      <c r="DE69" s="18"/>
      <c r="DF69" s="18"/>
      <c r="DG69" s="18"/>
      <c r="DH69" s="18"/>
      <c r="DI69" s="18"/>
      <c r="DJ69" s="18"/>
    </row>
    <row r="70" spans="46:114" s="25" customFormat="1" x14ac:dyDescent="0.25">
      <c r="AT70" s="21" t="str">
        <f>IF('5 - Unmit. Risk Register'!A28="","",'5 - Unmit. Risk Register'!A28)</f>
        <v>RR-6</v>
      </c>
      <c r="AU70" s="850" t="str">
        <f>IF('5 - Unmit. Risk Register'!B28="","",'5 - Unmit. Risk Register'!B28)</f>
        <v>Other delays to ROW planning</v>
      </c>
      <c r="AV70" s="851"/>
      <c r="AW70" s="852"/>
      <c r="AX70" s="23" t="str">
        <f>IF('5 - Unmit. Risk Register'!C28="","",'5 - Unmit. Risk Register'!C28)</f>
        <v>Threat</v>
      </c>
      <c r="AY70" s="36">
        <f>IF('5 - Unmit. Risk Register'!H28="","",'5 - Unmit. Risk Register'!H28)</f>
        <v>4.551272400547713E-2</v>
      </c>
      <c r="AZ70" s="37">
        <f>IF('5 - Unmit. Risk Register'!I28="","",'5 - Unmit. Risk Register'!I28)</f>
        <v>6.1326353820228786E-3</v>
      </c>
      <c r="BA70" s="38">
        <f>IF('5 - Unmit. Risk Register'!J28="","",'5 - Unmit. Risk Register'!J28)</f>
        <v>24</v>
      </c>
      <c r="CX70" s="18"/>
      <c r="CY70" s="18"/>
      <c r="CZ70" s="18"/>
      <c r="DA70" s="18"/>
      <c r="DB70" s="18"/>
      <c r="DC70" s="18"/>
      <c r="DD70" s="18"/>
      <c r="DE70" s="18"/>
      <c r="DF70" s="18"/>
      <c r="DG70" s="18"/>
      <c r="DH70" s="18"/>
      <c r="DI70" s="18"/>
      <c r="DJ70" s="18"/>
    </row>
    <row r="71" spans="46:114" s="25" customFormat="1" x14ac:dyDescent="0.25">
      <c r="AT71" s="19" t="str">
        <f>IF('5 - Unmit. Risk Register'!A29="","",'5 - Unmit. Risk Register'!A29)</f>
        <v>PD-1</v>
      </c>
      <c r="AU71" s="847" t="str">
        <f>IF('5 - Unmit. Risk Register'!B29="","",'5 - Unmit. Risk Register'!B29)</f>
        <v>Shift alignment of US 555 at east end of project</v>
      </c>
      <c r="AV71" s="848"/>
      <c r="AW71" s="849"/>
      <c r="AX71" s="20" t="str">
        <f>IF('5 - Unmit. Risk Register'!C29="","",'5 - Unmit. Risk Register'!C29)</f>
        <v>Threat</v>
      </c>
      <c r="AY71" s="39">
        <f>IF('5 - Unmit. Risk Register'!H29="","",'5 - Unmit. Risk Register'!H29)</f>
        <v>4.2611327308908674E-2</v>
      </c>
      <c r="AZ71" s="34">
        <f>IF('5 - Unmit. Risk Register'!I29="","",'5 - Unmit. Risk Register'!I29)</f>
        <v>5.7416851933126027E-3</v>
      </c>
      <c r="BA71" s="35">
        <f>IF('5 - Unmit. Risk Register'!J29="","",'5 - Unmit. Risk Register'!J29)</f>
        <v>25</v>
      </c>
      <c r="CX71" s="18"/>
      <c r="CY71" s="18"/>
      <c r="CZ71" s="18"/>
      <c r="DA71" s="18"/>
      <c r="DB71" s="18"/>
      <c r="DC71" s="18"/>
      <c r="DD71" s="18"/>
      <c r="DE71" s="18"/>
      <c r="DF71" s="18"/>
      <c r="DG71" s="18"/>
      <c r="DH71" s="18"/>
      <c r="DI71" s="18"/>
      <c r="DJ71" s="18"/>
    </row>
    <row r="72" spans="46:114" s="25" customFormat="1" x14ac:dyDescent="0.25">
      <c r="AT72" s="21" t="str">
        <f>IF('5 - Unmit. Risk Register'!A30="","",'5 - Unmit. Risk Register'!A30)</f>
        <v>PD-15</v>
      </c>
      <c r="AU72" s="850" t="str">
        <f>IF('5 - Unmit. Risk Register'!B30="","",'5 - Unmit. Risk Register'!B30)</f>
        <v>Encounter unanticipated contamination in interchange area.</v>
      </c>
      <c r="AV72" s="851"/>
      <c r="AW72" s="852"/>
      <c r="AX72" s="23" t="str">
        <f>IF('5 - Unmit. Risk Register'!C30="","",'5 - Unmit. Risk Register'!C30)</f>
        <v>Threat</v>
      </c>
      <c r="AY72" s="36">
        <f>IF('5 - Unmit. Risk Register'!H30="","",'5 - Unmit. Risk Register'!H30)</f>
        <v>3.2060436029845131E-2</v>
      </c>
      <c r="AZ72" s="37">
        <f>IF('5 - Unmit. Risk Register'!I30="","",'5 - Unmit. Risk Register'!I30)</f>
        <v>4.3199999265270995E-3</v>
      </c>
      <c r="BA72" s="38">
        <f>IF('5 - Unmit. Risk Register'!J30="","",'5 - Unmit. Risk Register'!J30)</f>
        <v>26</v>
      </c>
      <c r="CX72" s="18"/>
      <c r="CY72" s="18"/>
      <c r="CZ72" s="18"/>
      <c r="DA72" s="18"/>
      <c r="DB72" s="18"/>
      <c r="DC72" s="18"/>
      <c r="DD72" s="18"/>
      <c r="DE72" s="18"/>
      <c r="DF72" s="18"/>
      <c r="DG72" s="18"/>
      <c r="DH72" s="18"/>
      <c r="DI72" s="18"/>
      <c r="DJ72" s="18"/>
    </row>
    <row r="73" spans="46:114" s="25" customFormat="1" x14ac:dyDescent="0.25">
      <c r="AT73" s="19" t="str">
        <f>IF('5 - Unmit. Risk Register'!A31="","",'5 - Unmit. Risk Register'!A31)</f>
        <v>CR-9</v>
      </c>
      <c r="AU73" s="847" t="str">
        <f>IF('5 - Unmit. Risk Register'!B31="","",'5 - Unmit. Risk Register'!B31)</f>
        <v>Limited construction staging area in vicinity of interchange</v>
      </c>
      <c r="AV73" s="848"/>
      <c r="AW73" s="849"/>
      <c r="AX73" s="20" t="str">
        <f>IF('5 - Unmit. Risk Register'!C31="","",'5 - Unmit. Risk Register'!C31)</f>
        <v>Threat</v>
      </c>
      <c r="AY73" s="39">
        <f>IF('5 - Unmit. Risk Register'!H31="","",'5 - Unmit. Risk Register'!H31)</f>
        <v>3.2060436029845131E-2</v>
      </c>
      <c r="AZ73" s="34">
        <f>IF('5 - Unmit. Risk Register'!I31="","",'5 - Unmit. Risk Register'!I31)</f>
        <v>4.3199999265270995E-3</v>
      </c>
      <c r="BA73" s="35">
        <f>IF('5 - Unmit. Risk Register'!J31="","",'5 - Unmit. Risk Register'!J31)</f>
        <v>27</v>
      </c>
      <c r="CX73" s="18"/>
      <c r="CY73" s="18"/>
      <c r="CZ73" s="18"/>
      <c r="DA73" s="18"/>
      <c r="DB73" s="18"/>
      <c r="DC73" s="18"/>
      <c r="DD73" s="18"/>
      <c r="DE73" s="18"/>
      <c r="DF73" s="18"/>
      <c r="DG73" s="18"/>
      <c r="DH73" s="18"/>
      <c r="DI73" s="18"/>
      <c r="DJ73" s="18"/>
    </row>
    <row r="74" spans="46:114" s="25" customFormat="1" x14ac:dyDescent="0.25">
      <c r="AT74" s="21" t="str">
        <f>IF('5 - Unmit. Risk Register'!A32="","",'5 - Unmit. Risk Register'!A32)</f>
        <v>PR-8</v>
      </c>
      <c r="AU74" s="850" t="str">
        <f>IF('5 - Unmit. Risk Register'!B32="","",'5 - Unmit. Risk Register'!B32)</f>
        <v>Other problems with D/B contract procurement</v>
      </c>
      <c r="AV74" s="851"/>
      <c r="AW74" s="852"/>
      <c r="AX74" s="23" t="str">
        <f>IF('5 - Unmit. Risk Register'!C32="","",'5 - Unmit. Risk Register'!C32)</f>
        <v>Threat</v>
      </c>
      <c r="AY74" s="36">
        <f>IF('5 - Unmit. Risk Register'!H32="","",'5 - Unmit. Risk Register'!H32)</f>
        <v>1.8357521922402198E-2</v>
      </c>
      <c r="AZ74" s="37">
        <f>IF('5 - Unmit. Risk Register'!I32="","",'5 - Unmit. Risk Register'!I32)</f>
        <v>2.4735937241206697E-3</v>
      </c>
      <c r="BA74" s="38">
        <f>IF('5 - Unmit. Risk Register'!J32="","",'5 - Unmit. Risk Register'!J32)</f>
        <v>28</v>
      </c>
      <c r="CX74" s="18"/>
      <c r="CY74" s="18"/>
      <c r="CZ74" s="18"/>
      <c r="DA74" s="18"/>
      <c r="DB74" s="18"/>
      <c r="DC74" s="18"/>
      <c r="DD74" s="18"/>
      <c r="DE74" s="18"/>
      <c r="DF74" s="18"/>
      <c r="DG74" s="18"/>
      <c r="DH74" s="18"/>
      <c r="DI74" s="18"/>
      <c r="DJ74" s="18"/>
    </row>
    <row r="75" spans="46:114" s="25" customFormat="1" x14ac:dyDescent="0.25">
      <c r="AT75" s="19" t="str">
        <f>IF('5 - Unmit. Risk Register'!A33="","",'5 - Unmit. Risk Register'!A33)</f>
        <v>PL-2</v>
      </c>
      <c r="AU75" s="847" t="str">
        <f>IF('5 - Unmit. Risk Register'!B33="","",'5 - Unmit. Risk Register'!B33)</f>
        <v>Opposition to removing access to US-555 fro 12th St.</v>
      </c>
      <c r="AV75" s="848"/>
      <c r="AW75" s="849"/>
      <c r="AX75" s="20" t="str">
        <f>IF('5 - Unmit. Risk Register'!C33="","",'5 - Unmit. Risk Register'!C33)</f>
        <v>Threat</v>
      </c>
      <c r="AY75" s="39">
        <f>IF('5 - Unmit. Risk Register'!H33="","",'5 - Unmit. Risk Register'!H33)</f>
        <v>1.339191129996656E-2</v>
      </c>
      <c r="AZ75" s="34">
        <f>IF('5 - Unmit. Risk Register'!I33="","",'5 - Unmit. Risk Register'!I33)</f>
        <v>1.8044999693097572E-3</v>
      </c>
      <c r="BA75" s="35">
        <f>IF('5 - Unmit. Risk Register'!J33="","",'5 - Unmit. Risk Register'!J33)</f>
        <v>29</v>
      </c>
      <c r="CX75" s="18"/>
      <c r="CY75" s="18"/>
      <c r="CZ75" s="18"/>
      <c r="DA75" s="18"/>
      <c r="DB75" s="18"/>
      <c r="DC75" s="18"/>
      <c r="DD75" s="18"/>
      <c r="DE75" s="18"/>
      <c r="DF75" s="18"/>
      <c r="DG75" s="18"/>
      <c r="DH75" s="18"/>
      <c r="DI75" s="18"/>
      <c r="DJ75" s="18"/>
    </row>
    <row r="76" spans="46:114" s="25" customFormat="1" x14ac:dyDescent="0.25">
      <c r="AT76" s="21" t="str">
        <f>IF('5 - Unmit. Risk Register'!A34="","",'5 - Unmit. Risk Register'!A34)</f>
        <v>CR-7</v>
      </c>
      <c r="AU76" s="850" t="str">
        <f>IF('5 - Unmit. Risk Register'!B34="","",'5 - Unmit. Risk Register'!B34)</f>
        <v xml:space="preserve">Colder-than-usual winter </v>
      </c>
      <c r="AV76" s="851"/>
      <c r="AW76" s="852"/>
      <c r="AX76" s="23" t="str">
        <f>IF('5 - Unmit. Risk Register'!C34="","",'5 - Unmit. Risk Register'!C34)</f>
        <v>Threat</v>
      </c>
      <c r="AY76" s="36">
        <f>IF('5 - Unmit. Risk Register'!H34="","",'5 - Unmit. Risk Register'!H34)</f>
        <v>5.8071437477329509E-3</v>
      </c>
      <c r="AZ76" s="37">
        <f>IF('5 - Unmit. Risk Register'!I34="","",'5 - Unmit. Risk Register'!I34)</f>
        <v>7.8248656818594858E-4</v>
      </c>
      <c r="BA76" s="38">
        <f>IF('5 - Unmit. Risk Register'!J34="","",'5 - Unmit. Risk Register'!J34)</f>
        <v>30</v>
      </c>
      <c r="CX76" s="18"/>
      <c r="CY76" s="18"/>
      <c r="CZ76" s="18"/>
      <c r="DA76" s="18"/>
      <c r="DB76" s="18"/>
      <c r="DC76" s="18"/>
      <c r="DD76" s="18"/>
      <c r="DE76" s="18"/>
      <c r="DF76" s="18"/>
      <c r="DG76" s="18"/>
      <c r="DH76" s="18"/>
      <c r="DI76" s="18"/>
      <c r="DJ76" s="18"/>
    </row>
    <row r="77" spans="46:114" s="25" customFormat="1" x14ac:dyDescent="0.25">
      <c r="AT77" s="19" t="str">
        <f>IF('5 - Unmit. Risk Register'!A35="","",'5 - Unmit. Risk Register'!A35)</f>
        <v>CR-1</v>
      </c>
      <c r="AU77" s="847" t="str">
        <f>IF('5 - Unmit. Risk Register'!B35="","",'5 - Unmit. Risk Register'!B35)</f>
        <v>D/B construction phasing significantly different than assumed</v>
      </c>
      <c r="AV77" s="848"/>
      <c r="AW77" s="849"/>
      <c r="AX77" s="20" t="str">
        <f>IF('5 - Unmit. Risk Register'!C35="","",'5 - Unmit. Risk Register'!C35)</f>
        <v>Opportunity</v>
      </c>
      <c r="AY77" s="39">
        <f>IF('5 - Unmit. Risk Register'!H35="","",'5 - Unmit. Risk Register'!H35)</f>
        <v>-0.43566608956405839</v>
      </c>
      <c r="AZ77" s="34">
        <f>IF('5 - Unmit. Risk Register'!I35="","",'5 - Unmit. Risk Register'!I35)</f>
        <v>0.56411460935470881</v>
      </c>
      <c r="BA77" s="35">
        <f>IF('5 - Unmit. Risk Register'!J35="","",'5 - Unmit. Risk Register'!J35)</f>
        <v>1</v>
      </c>
      <c r="CX77" s="18"/>
      <c r="CY77" s="18"/>
      <c r="CZ77" s="18"/>
      <c r="DA77" s="18"/>
      <c r="DB77" s="18"/>
      <c r="DC77" s="18"/>
      <c r="DD77" s="18"/>
      <c r="DE77" s="18"/>
      <c r="DF77" s="18"/>
      <c r="DG77" s="18"/>
      <c r="DH77" s="18"/>
      <c r="DI77" s="18"/>
      <c r="DJ77" s="18"/>
    </row>
    <row r="78" spans="46:114" s="25" customFormat="1" x14ac:dyDescent="0.25">
      <c r="AT78" s="21" t="str">
        <f>IF('5 - Unmit. Risk Register'!A36="","",'5 - Unmit. Risk Register'!A36)</f>
        <v>PD-8</v>
      </c>
      <c r="AU78" s="850" t="str">
        <f>IF('5 - Unmit. Risk Register'!B36="","",'5 - Unmit. Risk Register'!B36)</f>
        <v>Change in pavement section and/or type.</v>
      </c>
      <c r="AV78" s="851"/>
      <c r="AW78" s="852"/>
      <c r="AX78" s="23" t="str">
        <f>IF('5 - Unmit. Risk Register'!C36="","",'5 - Unmit. Risk Register'!C36)</f>
        <v>Opportunity</v>
      </c>
      <c r="AY78" s="36">
        <f>IF('5 - Unmit. Risk Register'!H36="","",'5 - Unmit. Risk Register'!H36)</f>
        <v>-0.33663457831337384</v>
      </c>
      <c r="AZ78" s="37">
        <f>IF('5 - Unmit. Risk Register'!I36="","",'5 - Unmit. Risk Register'!I36)</f>
        <v>0.43588539064529119</v>
      </c>
      <c r="BA78" s="38">
        <f>IF('5 - Unmit. Risk Register'!J36="","",'5 - Unmit. Risk Register'!J36)</f>
        <v>2</v>
      </c>
      <c r="CX78" s="18"/>
      <c r="CY78" s="18"/>
      <c r="CZ78" s="18"/>
      <c r="DA78" s="18"/>
      <c r="DB78" s="18"/>
      <c r="DC78" s="18"/>
      <c r="DD78" s="18"/>
      <c r="DE78" s="18"/>
      <c r="DF78" s="18"/>
      <c r="DG78" s="18"/>
      <c r="DH78" s="18"/>
      <c r="DI78" s="18"/>
      <c r="DJ78" s="18"/>
    </row>
    <row r="79" spans="46:114" s="25" customFormat="1" x14ac:dyDescent="0.25">
      <c r="AT79" s="19" t="str">
        <f>IF('5 - Unmit. Risk Register'!A37="","",'5 - Unmit. Risk Register'!A37)</f>
        <v>PL-3</v>
      </c>
      <c r="AU79" s="847" t="str">
        <f>IF('5 - Unmit. Risk Register'!B37="","",'5 - Unmit. Risk Register'!B37)</f>
        <v>Opposition to "splitting" alignment of SH-111 in the interchange area.</v>
      </c>
      <c r="AV79" s="848"/>
      <c r="AW79" s="849"/>
      <c r="AX79" s="20" t="str">
        <f>IF('5 - Unmit. Risk Register'!C37="","",'5 - Unmit. Risk Register'!C37)</f>
        <v>No Impact</v>
      </c>
      <c r="AY79" s="39">
        <f>IF('5 - Unmit. Risk Register'!H37="","",'5 - Unmit. Risk Register'!H37)</f>
        <v>0</v>
      </c>
      <c r="AZ79" s="34">
        <f>IF('5 - Unmit. Risk Register'!I37="","",'5 - Unmit. Risk Register'!I37)</f>
        <v>0</v>
      </c>
      <c r="BA79" s="35" t="str">
        <f>IF('5 - Unmit. Risk Register'!J37="","",'5 - Unmit. Risk Register'!J37)</f>
        <v/>
      </c>
      <c r="CX79" s="18"/>
      <c r="CY79" s="18"/>
      <c r="CZ79" s="18"/>
      <c r="DA79" s="18"/>
      <c r="DB79" s="18"/>
      <c r="DC79" s="18"/>
      <c r="DD79" s="18"/>
      <c r="DE79" s="18"/>
      <c r="DF79" s="18"/>
      <c r="DG79" s="18"/>
      <c r="DH79" s="18"/>
      <c r="DI79" s="18"/>
      <c r="DJ79" s="18"/>
    </row>
    <row r="80" spans="46:114" s="25" customFormat="1" x14ac:dyDescent="0.25">
      <c r="AT80" s="21" t="str">
        <f>IF('5 - Unmit. Risk Register'!A38="","",'5 - Unmit. Risk Register'!A38)</f>
        <v>PL-4</v>
      </c>
      <c r="AU80" s="850" t="str">
        <f>IF('5 - Unmit. Risk Register'!B38="","",'5 - Unmit. Risk Register'!B38)</f>
        <v>Other stakeholder issues not captured separately.</v>
      </c>
      <c r="AV80" s="851"/>
      <c r="AW80" s="852"/>
      <c r="AX80" s="23" t="str">
        <f>IF('5 - Unmit. Risk Register'!C38="","",'5 - Unmit. Risk Register'!C38)</f>
        <v>No Impact</v>
      </c>
      <c r="AY80" s="36">
        <f>IF('5 - Unmit. Risk Register'!H38="","",'5 - Unmit. Risk Register'!H38)</f>
        <v>0</v>
      </c>
      <c r="AZ80" s="37">
        <f>IF('5 - Unmit. Risk Register'!I38="","",'5 - Unmit. Risk Register'!I38)</f>
        <v>0</v>
      </c>
      <c r="BA80" s="38" t="str">
        <f>IF('5 - Unmit. Risk Register'!J38="","",'5 - Unmit. Risk Register'!J38)</f>
        <v/>
      </c>
      <c r="CX80" s="18"/>
      <c r="CY80" s="18"/>
      <c r="CZ80" s="18"/>
      <c r="DA80" s="18"/>
      <c r="DB80" s="18"/>
      <c r="DC80" s="18"/>
      <c r="DD80" s="18"/>
      <c r="DE80" s="18"/>
      <c r="DF80" s="18"/>
      <c r="DG80" s="18"/>
      <c r="DH80" s="18"/>
      <c r="DI80" s="18"/>
      <c r="DJ80" s="18"/>
    </row>
    <row r="81" spans="46:114" s="25" customFormat="1" x14ac:dyDescent="0.25">
      <c r="AT81" s="19" t="str">
        <f>IF('5 - Unmit. Risk Register'!A39="","",'5 - Unmit. Risk Register'!A39)</f>
        <v>PL-5</v>
      </c>
      <c r="AU81" s="847" t="str">
        <f>IF('5 - Unmit. Risk Register'!B39="","",'5 - Unmit. Risk Register'!B39)</f>
        <v>Project funding delayed or reduced.</v>
      </c>
      <c r="AV81" s="848"/>
      <c r="AW81" s="849"/>
      <c r="AX81" s="20" t="str">
        <f>IF('5 - Unmit. Risk Register'!C39="","",'5 - Unmit. Risk Register'!C39)</f>
        <v>No Impact</v>
      </c>
      <c r="AY81" s="39">
        <f>IF('5 - Unmit. Risk Register'!H39="","",'5 - Unmit. Risk Register'!H39)</f>
        <v>0</v>
      </c>
      <c r="AZ81" s="34">
        <f>IF('5 - Unmit. Risk Register'!I39="","",'5 - Unmit. Risk Register'!I39)</f>
        <v>0</v>
      </c>
      <c r="BA81" s="35" t="str">
        <f>IF('5 - Unmit. Risk Register'!J39="","",'5 - Unmit. Risk Register'!J39)</f>
        <v/>
      </c>
      <c r="CX81" s="18"/>
      <c r="CY81" s="18"/>
      <c r="CZ81" s="18"/>
      <c r="DA81" s="18"/>
      <c r="DB81" s="18"/>
      <c r="DC81" s="18"/>
      <c r="DD81" s="18"/>
      <c r="DE81" s="18"/>
      <c r="DF81" s="18"/>
      <c r="DG81" s="18"/>
      <c r="DH81" s="18"/>
      <c r="DI81" s="18"/>
      <c r="DJ81" s="18"/>
    </row>
    <row r="82" spans="46:114" s="25" customFormat="1" x14ac:dyDescent="0.25">
      <c r="AT82" s="21" t="str">
        <f>IF('5 - Unmit. Risk Register'!A40="","",'5 - Unmit. Risk Register'!A40)</f>
        <v>SC-1</v>
      </c>
      <c r="AU82" s="850" t="str">
        <f>IF('5 - Unmit. Risk Register'!B40="","",'5 - Unmit. Risk Register'!B40)</f>
        <v xml:space="preserve">Change in East-West project limits. </v>
      </c>
      <c r="AV82" s="851"/>
      <c r="AW82" s="852"/>
      <c r="AX82" s="23" t="str">
        <f>IF('5 - Unmit. Risk Register'!C40="","",'5 - Unmit. Risk Register'!C40)</f>
        <v>No Impact</v>
      </c>
      <c r="AY82" s="36">
        <f>IF('5 - Unmit. Risk Register'!H40="","",'5 - Unmit. Risk Register'!H40)</f>
        <v>0</v>
      </c>
      <c r="AZ82" s="37">
        <f>IF('5 - Unmit. Risk Register'!I40="","",'5 - Unmit. Risk Register'!I40)</f>
        <v>0</v>
      </c>
      <c r="BA82" s="38" t="str">
        <f>IF('5 - Unmit. Risk Register'!J40="","",'5 - Unmit. Risk Register'!J40)</f>
        <v/>
      </c>
      <c r="CX82" s="18"/>
      <c r="CY82" s="18"/>
      <c r="CZ82" s="18"/>
      <c r="DA82" s="18"/>
      <c r="DB82" s="18"/>
      <c r="DC82" s="18"/>
      <c r="DD82" s="18"/>
      <c r="DE82" s="18"/>
      <c r="DF82" s="18"/>
      <c r="DG82" s="18"/>
      <c r="DH82" s="18"/>
      <c r="DI82" s="18"/>
      <c r="DJ82" s="18"/>
    </row>
    <row r="83" spans="46:114" s="25" customFormat="1" x14ac:dyDescent="0.25">
      <c r="AT83" s="19" t="str">
        <f>IF('5 - Unmit. Risk Register'!A41="","",'5 - Unmit. Risk Register'!A41)</f>
        <v>SC-2</v>
      </c>
      <c r="AU83" s="847" t="str">
        <f>IF('5 - Unmit. Risk Register'!B41="","",'5 - Unmit. Risk Register'!B41)</f>
        <v xml:space="preserve">Change in North-South project limits. </v>
      </c>
      <c r="AV83" s="848"/>
      <c r="AW83" s="849"/>
      <c r="AX83" s="20" t="str">
        <f>IF('5 - Unmit. Risk Register'!C41="","",'5 - Unmit. Risk Register'!C41)</f>
        <v>No Impact</v>
      </c>
      <c r="AY83" s="39">
        <f>IF('5 - Unmit. Risk Register'!H41="","",'5 - Unmit. Risk Register'!H41)</f>
        <v>0</v>
      </c>
      <c r="AZ83" s="34">
        <f>IF('5 - Unmit. Risk Register'!I41="","",'5 - Unmit. Risk Register'!I41)</f>
        <v>0</v>
      </c>
      <c r="BA83" s="35" t="str">
        <f>IF('5 - Unmit. Risk Register'!J41="","",'5 - Unmit. Risk Register'!J41)</f>
        <v/>
      </c>
      <c r="CX83" s="18"/>
      <c r="CY83" s="18"/>
      <c r="CZ83" s="18"/>
      <c r="DA83" s="18"/>
      <c r="DB83" s="18"/>
      <c r="DC83" s="18"/>
      <c r="DD83" s="18"/>
      <c r="DE83" s="18"/>
      <c r="DF83" s="18"/>
      <c r="DG83" s="18"/>
      <c r="DH83" s="18"/>
      <c r="DI83" s="18"/>
      <c r="DJ83" s="18"/>
    </row>
    <row r="84" spans="46:114" s="25" customFormat="1" x14ac:dyDescent="0.25">
      <c r="AT84" s="21" t="str">
        <f>IF('5 - Unmit. Risk Register'!A42="","",'5 - Unmit. Risk Register'!A42)</f>
        <v>SC-4</v>
      </c>
      <c r="AU84" s="850" t="str">
        <f>IF('5 - Unmit. Risk Register'!B42="","",'5 - Unmit. Risk Register'!B42)</f>
        <v xml:space="preserve">Increased aestethetics for US-555/SH-111 interchange. </v>
      </c>
      <c r="AV84" s="851"/>
      <c r="AW84" s="852"/>
      <c r="AX84" s="23" t="str">
        <f>IF('5 - Unmit. Risk Register'!C42="","",'5 - Unmit. Risk Register'!C42)</f>
        <v>No Impact</v>
      </c>
      <c r="AY84" s="36">
        <f>IF('5 - Unmit. Risk Register'!H42="","",'5 - Unmit. Risk Register'!H42)</f>
        <v>0</v>
      </c>
      <c r="AZ84" s="37">
        <f>IF('5 - Unmit. Risk Register'!I42="","",'5 - Unmit. Risk Register'!I42)</f>
        <v>0</v>
      </c>
      <c r="BA84" s="38" t="str">
        <f>IF('5 - Unmit. Risk Register'!J42="","",'5 - Unmit. Risk Register'!J42)</f>
        <v/>
      </c>
      <c r="CX84" s="18"/>
      <c r="CY84" s="18"/>
      <c r="CZ84" s="18"/>
      <c r="DA84" s="18"/>
      <c r="DB84" s="18"/>
      <c r="DC84" s="18"/>
      <c r="DD84" s="18"/>
      <c r="DE84" s="18"/>
      <c r="DF84" s="18"/>
      <c r="DG84" s="18"/>
      <c r="DH84" s="18"/>
      <c r="DI84" s="18"/>
      <c r="DJ84" s="18"/>
    </row>
    <row r="85" spans="46:114" s="25" customFormat="1" x14ac:dyDescent="0.25">
      <c r="AT85" s="19" t="str">
        <f>IF('5 - Unmit. Risk Register'!A43="","",'5 - Unmit. Risk Register'!A43)</f>
        <v>SC-7</v>
      </c>
      <c r="AU85" s="847" t="str">
        <f>IF('5 - Unmit. Risk Register'!B43="","",'5 - Unmit. Risk Register'!B43)</f>
        <v xml:space="preserve">ITS added to this project. </v>
      </c>
      <c r="AV85" s="848"/>
      <c r="AW85" s="849"/>
      <c r="AX85" s="20" t="str">
        <f>IF('5 - Unmit. Risk Register'!C43="","",'5 - Unmit. Risk Register'!C43)</f>
        <v>No Impact</v>
      </c>
      <c r="AY85" s="39">
        <f>IF('5 - Unmit. Risk Register'!H43="","",'5 - Unmit. Risk Register'!H43)</f>
        <v>0</v>
      </c>
      <c r="AZ85" s="34">
        <f>IF('5 - Unmit. Risk Register'!I43="","",'5 - Unmit. Risk Register'!I43)</f>
        <v>0</v>
      </c>
      <c r="BA85" s="35" t="str">
        <f>IF('5 - Unmit. Risk Register'!J43="","",'5 - Unmit. Risk Register'!J43)</f>
        <v/>
      </c>
      <c r="CX85" s="18"/>
      <c r="CY85" s="18"/>
      <c r="CZ85" s="18"/>
      <c r="DA85" s="18"/>
      <c r="DB85" s="18"/>
      <c r="DC85" s="18"/>
      <c r="DD85" s="18"/>
      <c r="DE85" s="18"/>
      <c r="DF85" s="18"/>
      <c r="DG85" s="18"/>
      <c r="DH85" s="18"/>
      <c r="DI85" s="18"/>
      <c r="DJ85" s="18"/>
    </row>
    <row r="86" spans="46:114" s="25" customFormat="1" x14ac:dyDescent="0.25">
      <c r="AT86" s="21" t="str">
        <f>IF('5 - Unmit. Risk Register'!A44="","",'5 - Unmit. Risk Register'!A44)</f>
        <v>PD-2</v>
      </c>
      <c r="AU86" s="850" t="str">
        <f>IF('5 - Unmit. Risk Register'!B44="","",'5 - Unmit. Risk Register'!B44)</f>
        <v xml:space="preserve">Split alignment of SH-111 at US-555 interchange. </v>
      </c>
      <c r="AV86" s="851"/>
      <c r="AW86" s="852"/>
      <c r="AX86" s="23" t="str">
        <f>IF('5 - Unmit. Risk Register'!C44="","",'5 - Unmit. Risk Register'!C44)</f>
        <v>No Impact</v>
      </c>
      <c r="AY86" s="36">
        <f>IF('5 - Unmit. Risk Register'!H44="","",'5 - Unmit. Risk Register'!H44)</f>
        <v>0</v>
      </c>
      <c r="AZ86" s="37">
        <f>IF('5 - Unmit. Risk Register'!I44="","",'5 - Unmit. Risk Register'!I44)</f>
        <v>0</v>
      </c>
      <c r="BA86" s="38" t="str">
        <f>IF('5 - Unmit. Risk Register'!J44="","",'5 - Unmit. Risk Register'!J44)</f>
        <v/>
      </c>
      <c r="CX86" s="18"/>
      <c r="CY86" s="18"/>
      <c r="CZ86" s="18"/>
      <c r="DA86" s="18"/>
      <c r="DB86" s="18"/>
      <c r="DC86" s="18"/>
      <c r="DD86" s="18"/>
      <c r="DE86" s="18"/>
      <c r="DF86" s="18"/>
      <c r="DG86" s="18"/>
      <c r="DH86" s="18"/>
      <c r="DI86" s="18"/>
      <c r="DJ86" s="18"/>
    </row>
    <row r="87" spans="46:114" s="25" customFormat="1" x14ac:dyDescent="0.25">
      <c r="AT87" s="19" t="str">
        <f>IF('5 - Unmit. Risk Register'!A45="","",'5 - Unmit. Risk Register'!A45)</f>
        <v>PD-3</v>
      </c>
      <c r="AU87" s="847" t="str">
        <f>IF('5 - Unmit. Risk Register'!B45="","",'5 - Unmit. Risk Register'!B45)</f>
        <v>Change in configuration of SH 111 / US 555 interchange.</v>
      </c>
      <c r="AV87" s="848"/>
      <c r="AW87" s="849"/>
      <c r="AX87" s="20" t="str">
        <f>IF('5 - Unmit. Risk Register'!C45="","",'5 - Unmit. Risk Register'!C45)</f>
        <v>No Impact</v>
      </c>
      <c r="AY87" s="39">
        <f>IF('5 - Unmit. Risk Register'!H45="","",'5 - Unmit. Risk Register'!H45)</f>
        <v>0</v>
      </c>
      <c r="AZ87" s="34">
        <f>IF('5 - Unmit. Risk Register'!I45="","",'5 - Unmit. Risk Register'!I45)</f>
        <v>0</v>
      </c>
      <c r="BA87" s="35" t="str">
        <f>IF('5 - Unmit. Risk Register'!J45="","",'5 - Unmit. Risk Register'!J45)</f>
        <v/>
      </c>
      <c r="CX87" s="18"/>
      <c r="CY87" s="18"/>
      <c r="CZ87" s="18"/>
      <c r="DA87" s="18"/>
      <c r="DB87" s="18"/>
      <c r="DC87" s="18"/>
      <c r="DD87" s="18"/>
      <c r="DE87" s="18"/>
      <c r="DF87" s="18"/>
      <c r="DG87" s="18"/>
      <c r="DH87" s="18"/>
      <c r="DI87" s="18"/>
      <c r="DJ87" s="18"/>
    </row>
    <row r="88" spans="46:114" s="25" customFormat="1" x14ac:dyDescent="0.25">
      <c r="AT88" s="21" t="str">
        <f>IF('5 - Unmit. Risk Register'!A46="","",'5 - Unmit. Risk Register'!A46)</f>
        <v>PD-7</v>
      </c>
      <c r="AU88" s="850" t="str">
        <f>IF('5 - Unmit. Risk Register'!B46="","",'5 - Unmit. Risk Register'!B46)</f>
        <v>Additional cost for signalized intersections.</v>
      </c>
      <c r="AV88" s="851"/>
      <c r="AW88" s="852"/>
      <c r="AX88" s="23" t="str">
        <f>IF('5 - Unmit. Risk Register'!C46="","",'5 - Unmit. Risk Register'!C46)</f>
        <v>No Impact</v>
      </c>
      <c r="AY88" s="36">
        <f>IF('5 - Unmit. Risk Register'!H46="","",'5 - Unmit. Risk Register'!H46)</f>
        <v>0</v>
      </c>
      <c r="AZ88" s="37">
        <f>IF('5 - Unmit. Risk Register'!I46="","",'5 - Unmit. Risk Register'!I46)</f>
        <v>0</v>
      </c>
      <c r="BA88" s="38" t="str">
        <f>IF('5 - Unmit. Risk Register'!J46="","",'5 - Unmit. Risk Register'!J46)</f>
        <v/>
      </c>
      <c r="CX88" s="18"/>
      <c r="CY88" s="18"/>
      <c r="CZ88" s="18"/>
      <c r="DA88" s="18"/>
      <c r="DB88" s="18"/>
      <c r="DC88" s="18"/>
      <c r="DD88" s="18"/>
      <c r="DE88" s="18"/>
      <c r="DF88" s="18"/>
      <c r="DG88" s="18"/>
      <c r="DH88" s="18"/>
      <c r="DI88" s="18"/>
      <c r="DJ88" s="18"/>
    </row>
    <row r="89" spans="46:114" s="25" customFormat="1" x14ac:dyDescent="0.25">
      <c r="AT89" s="19" t="str">
        <f>IF('5 - Unmit. Risk Register'!A47="","",'5 - Unmit. Risk Register'!A47)</f>
        <v>PD-9</v>
      </c>
      <c r="AU89" s="847" t="str">
        <f>IF('5 - Unmit. Risk Register'!B47="","",'5 - Unmit. Risk Register'!B47)</f>
        <v>Rehabilitate instead of reconstruct existing roadway (e.g., overlay instead).</v>
      </c>
      <c r="AV89" s="848"/>
      <c r="AW89" s="849"/>
      <c r="AX89" s="20" t="str">
        <f>IF('5 - Unmit. Risk Register'!C47="","",'5 - Unmit. Risk Register'!C47)</f>
        <v>No Impact</v>
      </c>
      <c r="AY89" s="39">
        <f>IF('5 - Unmit. Risk Register'!H47="","",'5 - Unmit. Risk Register'!H47)</f>
        <v>0</v>
      </c>
      <c r="AZ89" s="34">
        <f>IF('5 - Unmit. Risk Register'!I47="","",'5 - Unmit. Risk Register'!I47)</f>
        <v>0</v>
      </c>
      <c r="BA89" s="35" t="str">
        <f>IF('5 - Unmit. Risk Register'!J47="","",'5 - Unmit. Risk Register'!J47)</f>
        <v/>
      </c>
      <c r="CX89" s="18"/>
      <c r="CY89" s="18"/>
      <c r="CZ89" s="18"/>
      <c r="DA89" s="18"/>
      <c r="DB89" s="18"/>
      <c r="DC89" s="18"/>
      <c r="DD89" s="18"/>
      <c r="DE89" s="18"/>
      <c r="DF89" s="18"/>
      <c r="DG89" s="18"/>
      <c r="DH89" s="18"/>
      <c r="DI89" s="18"/>
      <c r="DJ89" s="18"/>
    </row>
    <row r="90" spans="46:114" s="25" customFormat="1" x14ac:dyDescent="0.25">
      <c r="AT90" s="21" t="str">
        <f>IF('5 - Unmit. Risk Register'!A48="","",'5 - Unmit. Risk Register'!A48)</f>
        <v>PD-10</v>
      </c>
      <c r="AU90" s="850" t="str">
        <f>IF('5 - Unmit. Risk Register'!B48="","",'5 - Unmit. Risk Register'!B48)</f>
        <v>Change in stormwater design standards.</v>
      </c>
      <c r="AV90" s="851"/>
      <c r="AW90" s="852"/>
      <c r="AX90" s="23" t="str">
        <f>IF('5 - Unmit. Risk Register'!C48="","",'5 - Unmit. Risk Register'!C48)</f>
        <v>No Impact</v>
      </c>
      <c r="AY90" s="36">
        <f>IF('5 - Unmit. Risk Register'!H48="","",'5 - Unmit. Risk Register'!H48)</f>
        <v>0</v>
      </c>
      <c r="AZ90" s="37">
        <f>IF('5 - Unmit. Risk Register'!I48="","",'5 - Unmit. Risk Register'!I48)</f>
        <v>0</v>
      </c>
      <c r="BA90" s="38" t="str">
        <f>IF('5 - Unmit. Risk Register'!J48="","",'5 - Unmit. Risk Register'!J48)</f>
        <v/>
      </c>
      <c r="CX90" s="18"/>
      <c r="CY90" s="18"/>
      <c r="CZ90" s="18"/>
      <c r="DA90" s="18"/>
      <c r="DB90" s="18"/>
      <c r="DC90" s="18"/>
      <c r="DD90" s="18"/>
      <c r="DE90" s="18"/>
      <c r="DF90" s="18"/>
      <c r="DG90" s="18"/>
      <c r="DH90" s="18"/>
      <c r="DI90" s="18"/>
      <c r="DJ90" s="18"/>
    </row>
    <row r="91" spans="46:114" s="25" customFormat="1" x14ac:dyDescent="0.25">
      <c r="AT91" s="19" t="str">
        <f>IF('5 - Unmit. Risk Register'!A49="","",'5 - Unmit. Risk Register'!A49)</f>
        <v>EP-1</v>
      </c>
      <c r="AU91" s="847" t="str">
        <f>IF('5 - Unmit. Risk Register'!B49="","",'5 - Unmit. Risk Register'!B49)</f>
        <v>Challenge to environmental determination or permits</v>
      </c>
      <c r="AV91" s="848"/>
      <c r="AW91" s="849"/>
      <c r="AX91" s="20" t="str">
        <f>IF('5 - Unmit. Risk Register'!C49="","",'5 - Unmit. Risk Register'!C49)</f>
        <v>No Impact</v>
      </c>
      <c r="AY91" s="39">
        <f>IF('5 - Unmit. Risk Register'!H49="","",'5 - Unmit. Risk Register'!H49)</f>
        <v>0</v>
      </c>
      <c r="AZ91" s="34">
        <f>IF('5 - Unmit. Risk Register'!I49="","",'5 - Unmit. Risk Register'!I49)</f>
        <v>0</v>
      </c>
      <c r="BA91" s="35" t="str">
        <f>IF('5 - Unmit. Risk Register'!J49="","",'5 - Unmit. Risk Register'!J49)</f>
        <v/>
      </c>
      <c r="CX91" s="18"/>
      <c r="CY91" s="18"/>
      <c r="CZ91" s="18"/>
      <c r="DA91" s="18"/>
      <c r="DB91" s="18"/>
      <c r="DC91" s="18"/>
      <c r="DD91" s="18"/>
      <c r="DE91" s="18"/>
      <c r="DF91" s="18"/>
      <c r="DG91" s="18"/>
      <c r="DH91" s="18"/>
      <c r="DI91" s="18"/>
      <c r="DJ91" s="18"/>
    </row>
    <row r="92" spans="46:114" s="25" customFormat="1" x14ac:dyDescent="0.25">
      <c r="AT92" s="21" t="str">
        <f>IF('5 - Unmit. Risk Register'!A50="","",'5 - Unmit. Risk Register'!A50)</f>
        <v>RR-4</v>
      </c>
      <c r="AU92" s="850" t="str">
        <f>IF('5 - Unmit. Risk Register'!B50="","",'5 - Unmit. Risk Register'!B50)</f>
        <v>Additional relocation or demolition required</v>
      </c>
      <c r="AV92" s="851"/>
      <c r="AW92" s="852"/>
      <c r="AX92" s="23" t="str">
        <f>IF('5 - Unmit. Risk Register'!C50="","",'5 - Unmit. Risk Register'!C50)</f>
        <v>No Impact</v>
      </c>
      <c r="AY92" s="36">
        <f>IF('5 - Unmit. Risk Register'!H50="","",'5 - Unmit. Risk Register'!H50)</f>
        <v>0</v>
      </c>
      <c r="AZ92" s="37">
        <f>IF('5 - Unmit. Risk Register'!I50="","",'5 - Unmit. Risk Register'!I50)</f>
        <v>0</v>
      </c>
      <c r="BA92" s="38" t="str">
        <f>IF('5 - Unmit. Risk Register'!J50="","",'5 - Unmit. Risk Register'!J50)</f>
        <v/>
      </c>
      <c r="CX92" s="18"/>
      <c r="CY92" s="18"/>
      <c r="CZ92" s="18"/>
      <c r="DA92" s="18"/>
      <c r="DB92" s="18"/>
      <c r="DC92" s="18"/>
      <c r="DD92" s="18"/>
      <c r="DE92" s="18"/>
      <c r="DF92" s="18"/>
      <c r="DG92" s="18"/>
      <c r="DH92" s="18"/>
      <c r="DI92" s="18"/>
      <c r="DJ92" s="18"/>
    </row>
    <row r="93" spans="46:114" s="25" customFormat="1" x14ac:dyDescent="0.25">
      <c r="AT93" s="19" t="str">
        <f>IF('5 - Unmit. Risk Register'!A51="","",'5 - Unmit. Risk Register'!A51)</f>
        <v>RR-5</v>
      </c>
      <c r="AU93" s="847" t="str">
        <f>IF('5 - Unmit. Risk Register'!B51="","",'5 - Unmit. Risk Register'!B51)</f>
        <v>Additional ROW required for planned project</v>
      </c>
      <c r="AV93" s="848"/>
      <c r="AW93" s="849"/>
      <c r="AX93" s="20" t="str">
        <f>IF('5 - Unmit. Risk Register'!C51="","",'5 - Unmit. Risk Register'!C51)</f>
        <v>No Impact</v>
      </c>
      <c r="AY93" s="39">
        <f>IF('5 - Unmit. Risk Register'!H51="","",'5 - Unmit. Risk Register'!H51)</f>
        <v>0</v>
      </c>
      <c r="AZ93" s="34">
        <f>IF('5 - Unmit. Risk Register'!I51="","",'5 - Unmit. Risk Register'!I51)</f>
        <v>0</v>
      </c>
      <c r="BA93" s="35" t="str">
        <f>IF('5 - Unmit. Risk Register'!J51="","",'5 - Unmit. Risk Register'!J51)</f>
        <v/>
      </c>
      <c r="CX93" s="18"/>
      <c r="CY93" s="18"/>
      <c r="CZ93" s="18"/>
      <c r="DA93" s="18"/>
      <c r="DB93" s="18"/>
      <c r="DC93" s="18"/>
      <c r="DD93" s="18"/>
      <c r="DE93" s="18"/>
      <c r="DF93" s="18"/>
      <c r="DG93" s="18"/>
      <c r="DH93" s="18"/>
      <c r="DI93" s="18"/>
      <c r="DJ93" s="18"/>
    </row>
    <row r="94" spans="46:114" s="25" customFormat="1" x14ac:dyDescent="0.25">
      <c r="AT94" s="21" t="str">
        <f>IF('5 - Unmit. Risk Register'!A52="","",'5 - Unmit. Risk Register'!A52)</f>
        <v>RR-9</v>
      </c>
      <c r="AU94" s="850" t="str">
        <f>IF('5 - Unmit. Risk Register'!B52="","",'5 - Unmit. Risk Register'!B52)</f>
        <v>Other utility relocations not completed on time</v>
      </c>
      <c r="AV94" s="851"/>
      <c r="AW94" s="852"/>
      <c r="AX94" s="23" t="str">
        <f>IF('5 - Unmit. Risk Register'!C52="","",'5 - Unmit. Risk Register'!C52)</f>
        <v>No Impact</v>
      </c>
      <c r="AY94" s="36">
        <f>IF('5 - Unmit. Risk Register'!H52="","",'5 - Unmit. Risk Register'!H52)</f>
        <v>0</v>
      </c>
      <c r="AZ94" s="37">
        <f>IF('5 - Unmit. Risk Register'!I52="","",'5 - Unmit. Risk Register'!I52)</f>
        <v>0</v>
      </c>
      <c r="BA94" s="38" t="str">
        <f>IF('5 - Unmit. Risk Register'!J52="","",'5 - Unmit. Risk Register'!J52)</f>
        <v/>
      </c>
      <c r="CX94" s="18"/>
      <c r="CY94" s="18"/>
      <c r="CZ94" s="18"/>
      <c r="DA94" s="18"/>
      <c r="DB94" s="18"/>
      <c r="DC94" s="18"/>
      <c r="DD94" s="18"/>
      <c r="DE94" s="18"/>
      <c r="DF94" s="18"/>
      <c r="DG94" s="18"/>
      <c r="DH94" s="18"/>
      <c r="DI94" s="18"/>
      <c r="DJ94" s="18"/>
    </row>
    <row r="95" spans="46:114" s="25" customFormat="1" x14ac:dyDescent="0.25">
      <c r="AT95" s="19" t="str">
        <f>IF('5 - Unmit. Risk Register'!A53="","",'5 - Unmit. Risk Register'!A53)</f>
        <v>RR-10</v>
      </c>
      <c r="AU95" s="847" t="str">
        <f>IF('5 - Unmit. Risk Register'!B53="","",'5 - Unmit. Risk Register'!B53)</f>
        <v>Damage existing utility or encounter unanticipated utility during construction</v>
      </c>
      <c r="AV95" s="848"/>
      <c r="AW95" s="849"/>
      <c r="AX95" s="20" t="str">
        <f>IF('5 - Unmit. Risk Register'!C53="","",'5 - Unmit. Risk Register'!C53)</f>
        <v>No Impact</v>
      </c>
      <c r="AY95" s="39">
        <f>IF('5 - Unmit. Risk Register'!H53="","",'5 - Unmit. Risk Register'!H53)</f>
        <v>0</v>
      </c>
      <c r="AZ95" s="34">
        <f>IF('5 - Unmit. Risk Register'!I53="","",'5 - Unmit. Risk Register'!I53)</f>
        <v>0</v>
      </c>
      <c r="BA95" s="35" t="str">
        <f>IF('5 - Unmit. Risk Register'!J53="","",'5 - Unmit. Risk Register'!J53)</f>
        <v/>
      </c>
      <c r="CX95" s="18"/>
      <c r="CY95" s="18"/>
      <c r="CZ95" s="18"/>
      <c r="DA95" s="18"/>
      <c r="DB95" s="18"/>
      <c r="DC95" s="18"/>
      <c r="DD95" s="18"/>
      <c r="DE95" s="18"/>
      <c r="DF95" s="18"/>
      <c r="DG95" s="18"/>
      <c r="DH95" s="18"/>
      <c r="DI95" s="18"/>
      <c r="DJ95" s="18"/>
    </row>
    <row r="96" spans="46:114" s="25" customFormat="1" x14ac:dyDescent="0.25">
      <c r="AT96" s="21" t="str">
        <f>IF('5 - Unmit. Risk Register'!A54="","",'5 - Unmit. Risk Register'!A54)</f>
        <v>PR-3</v>
      </c>
      <c r="AU96" s="850" t="str">
        <f>IF('5 - Unmit. Risk Register'!B54="","",'5 - Unmit. Risk Register'!B54)</f>
        <v>Material-supply issues</v>
      </c>
      <c r="AV96" s="851"/>
      <c r="AW96" s="852"/>
      <c r="AX96" s="23" t="str">
        <f>IF('5 - Unmit. Risk Register'!C54="","",'5 - Unmit. Risk Register'!C54)</f>
        <v>No Impact</v>
      </c>
      <c r="AY96" s="36">
        <f>IF('5 - Unmit. Risk Register'!H54="","",'5 - Unmit. Risk Register'!H54)</f>
        <v>0</v>
      </c>
      <c r="AZ96" s="37">
        <f>IF('5 - Unmit. Risk Register'!I54="","",'5 - Unmit. Risk Register'!I54)</f>
        <v>0</v>
      </c>
      <c r="BA96" s="38" t="str">
        <f>IF('5 - Unmit. Risk Register'!J54="","",'5 - Unmit. Risk Register'!J54)</f>
        <v/>
      </c>
      <c r="CX96" s="18"/>
      <c r="CY96" s="18"/>
      <c r="CZ96" s="18"/>
      <c r="DA96" s="18"/>
      <c r="DB96" s="18"/>
      <c r="DC96" s="18"/>
      <c r="DD96" s="18"/>
      <c r="DE96" s="18"/>
      <c r="DF96" s="18"/>
      <c r="DG96" s="18"/>
      <c r="DH96" s="18"/>
      <c r="DI96" s="18"/>
      <c r="DJ96" s="18"/>
    </row>
    <row r="97" spans="46:114" s="25" customFormat="1" x14ac:dyDescent="0.25">
      <c r="AT97" s="19" t="str">
        <f>IF('5 - Unmit. Risk Register'!A55="","",'5 - Unmit. Risk Register'!A55)</f>
        <v>PR-4</v>
      </c>
      <c r="AU97" s="847" t="str">
        <f>IF('5 - Unmit. Risk Register'!B55="","",'5 - Unmit. Risk Register'!B55)</f>
        <v>Change in project delivery method</v>
      </c>
      <c r="AV97" s="848"/>
      <c r="AW97" s="849"/>
      <c r="AX97" s="20" t="str">
        <f>IF('5 - Unmit. Risk Register'!C55="","",'5 - Unmit. Risk Register'!C55)</f>
        <v>No Impact</v>
      </c>
      <c r="AY97" s="39">
        <f>IF('5 - Unmit. Risk Register'!H55="","",'5 - Unmit. Risk Register'!H55)</f>
        <v>0</v>
      </c>
      <c r="AZ97" s="34">
        <f>IF('5 - Unmit. Risk Register'!I55="","",'5 - Unmit. Risk Register'!I55)</f>
        <v>0</v>
      </c>
      <c r="BA97" s="35" t="str">
        <f>IF('5 - Unmit. Risk Register'!J55="","",'5 - Unmit. Risk Register'!J55)</f>
        <v/>
      </c>
      <c r="CX97" s="18"/>
      <c r="CY97" s="18"/>
      <c r="CZ97" s="18"/>
      <c r="DA97" s="18"/>
      <c r="DB97" s="18"/>
      <c r="DC97" s="18"/>
      <c r="DD97" s="18"/>
      <c r="DE97" s="18"/>
      <c r="DF97" s="18"/>
      <c r="DG97" s="18"/>
      <c r="DH97" s="18"/>
      <c r="DI97" s="18"/>
      <c r="DJ97" s="18"/>
    </row>
    <row r="98" spans="46:114" s="25" customFormat="1" x14ac:dyDescent="0.25">
      <c r="AT98" s="21" t="str">
        <f>IF('5 - Unmit. Risk Register'!A56="","",'5 - Unmit. Risk Register'!A56)</f>
        <v>PR-5</v>
      </c>
      <c r="AU98" s="850" t="str">
        <f>IF('5 - Unmit. Risk Register'!B56="","",'5 - Unmit. Risk Register'!B56)</f>
        <v>Accelerate pre-construction activities to reach NTP sooner</v>
      </c>
      <c r="AV98" s="851"/>
      <c r="AW98" s="852"/>
      <c r="AX98" s="23" t="str">
        <f>IF('5 - Unmit. Risk Register'!C56="","",'5 - Unmit. Risk Register'!C56)</f>
        <v>No Impact</v>
      </c>
      <c r="AY98" s="36">
        <f>IF('5 - Unmit. Risk Register'!H56="","",'5 - Unmit. Risk Register'!H56)</f>
        <v>0</v>
      </c>
      <c r="AZ98" s="37">
        <f>IF('5 - Unmit. Risk Register'!I56="","",'5 - Unmit. Risk Register'!I56)</f>
        <v>0</v>
      </c>
      <c r="BA98" s="38" t="str">
        <f>IF('5 - Unmit. Risk Register'!J56="","",'5 - Unmit. Risk Register'!J56)</f>
        <v/>
      </c>
      <c r="CX98" s="18"/>
      <c r="CY98" s="18"/>
      <c r="CZ98" s="18"/>
      <c r="DA98" s="18"/>
      <c r="DB98" s="18"/>
      <c r="DC98" s="18"/>
      <c r="DD98" s="18"/>
      <c r="DE98" s="18"/>
      <c r="DF98" s="18"/>
      <c r="DG98" s="18"/>
      <c r="DH98" s="18"/>
      <c r="DI98" s="18"/>
      <c r="DJ98" s="18"/>
    </row>
    <row r="99" spans="46:114" s="25" customFormat="1" x14ac:dyDescent="0.25">
      <c r="AT99" s="19" t="str">
        <f>IF('5 - Unmit. Risk Register'!A57="","",'5 - Unmit. Risk Register'!A57)</f>
        <v>PR-6</v>
      </c>
      <c r="AU99" s="847" t="str">
        <f>IF('5 - Unmit. Risk Register'!B57="","",'5 - Unmit. Risk Register'!B57)</f>
        <v>Use incentives to accelerate D/B construction</v>
      </c>
      <c r="AV99" s="848"/>
      <c r="AW99" s="849"/>
      <c r="AX99" s="20" t="str">
        <f>IF('5 - Unmit. Risk Register'!C57="","",'5 - Unmit. Risk Register'!C57)</f>
        <v>No Impact</v>
      </c>
      <c r="AY99" s="39">
        <f>IF('5 - Unmit. Risk Register'!H57="","",'5 - Unmit. Risk Register'!H57)</f>
        <v>0</v>
      </c>
      <c r="AZ99" s="34">
        <f>IF('5 - Unmit. Risk Register'!I57="","",'5 - Unmit. Risk Register'!I57)</f>
        <v>0</v>
      </c>
      <c r="BA99" s="35" t="str">
        <f>IF('5 - Unmit. Risk Register'!J57="","",'5 - Unmit. Risk Register'!J57)</f>
        <v/>
      </c>
      <c r="CX99" s="18"/>
      <c r="CY99" s="18"/>
      <c r="CZ99" s="18"/>
      <c r="DA99" s="18"/>
      <c r="DB99" s="18"/>
      <c r="DC99" s="18"/>
      <c r="DD99" s="18"/>
      <c r="DE99" s="18"/>
      <c r="DF99" s="18"/>
      <c r="DG99" s="18"/>
      <c r="DH99" s="18"/>
      <c r="DI99" s="18"/>
      <c r="DJ99" s="18"/>
    </row>
    <row r="100" spans="46:114" s="25" customFormat="1" x14ac:dyDescent="0.25">
      <c r="AT100" s="21" t="str">
        <f>IF('5 - Unmit. Risk Register'!A58="","",'5 - Unmit. Risk Register'!A58)</f>
        <v>PR-7</v>
      </c>
      <c r="AU100" s="850" t="str">
        <f>IF('5 - Unmit. Risk Register'!B58="","",'5 - Unmit. Risk Register'!B58)</f>
        <v>Issues with D/B design or submittals</v>
      </c>
      <c r="AV100" s="851"/>
      <c r="AW100" s="852"/>
      <c r="AX100" s="23" t="str">
        <f>IF('5 - Unmit. Risk Register'!C58="","",'5 - Unmit. Risk Register'!C58)</f>
        <v>No Impact</v>
      </c>
      <c r="AY100" s="36">
        <f>IF('5 - Unmit. Risk Register'!H58="","",'5 - Unmit. Risk Register'!H58)</f>
        <v>0</v>
      </c>
      <c r="AZ100" s="37">
        <f>IF('5 - Unmit. Risk Register'!I58="","",'5 - Unmit. Risk Register'!I58)</f>
        <v>0</v>
      </c>
      <c r="BA100" s="38" t="str">
        <f>IF('5 - Unmit. Risk Register'!J58="","",'5 - Unmit. Risk Register'!J58)</f>
        <v/>
      </c>
      <c r="CX100" s="18"/>
      <c r="CY100" s="18"/>
      <c r="CZ100" s="18"/>
      <c r="DA100" s="18"/>
      <c r="DB100" s="18"/>
      <c r="DC100" s="18"/>
      <c r="DD100" s="18"/>
      <c r="DE100" s="18"/>
      <c r="DF100" s="18"/>
      <c r="DG100" s="18"/>
      <c r="DH100" s="18"/>
      <c r="DI100" s="18"/>
      <c r="DJ100" s="18"/>
    </row>
    <row r="101" spans="46:114" s="25" customFormat="1" x14ac:dyDescent="0.25">
      <c r="AT101" s="19" t="str">
        <f>IF('5 - Unmit. Risk Register'!A59="","",'5 - Unmit. Risk Register'!A59)</f>
        <v>CR-6</v>
      </c>
      <c r="AU101" s="847" t="str">
        <f>IF('5 - Unmit. Risk Register'!B59="","",'5 - Unmit. Risk Register'!B59)</f>
        <v>Severe weather event significantly impacts construction</v>
      </c>
      <c r="AV101" s="848"/>
      <c r="AW101" s="849"/>
      <c r="AX101" s="20" t="str">
        <f>IF('5 - Unmit. Risk Register'!C59="","",'5 - Unmit. Risk Register'!C59)</f>
        <v>No Impact</v>
      </c>
      <c r="AY101" s="39">
        <f>IF('5 - Unmit. Risk Register'!H59="","",'5 - Unmit. Risk Register'!H59)</f>
        <v>0</v>
      </c>
      <c r="AZ101" s="34">
        <f>IF('5 - Unmit. Risk Register'!I59="","",'5 - Unmit. Risk Register'!I59)</f>
        <v>0</v>
      </c>
      <c r="BA101" s="35" t="str">
        <f>IF('5 - Unmit. Risk Register'!J59="","",'5 - Unmit. Risk Register'!J59)</f>
        <v/>
      </c>
      <c r="CX101" s="18"/>
      <c r="CY101" s="18"/>
      <c r="CZ101" s="18"/>
      <c r="DA101" s="18"/>
      <c r="DB101" s="18"/>
      <c r="DC101" s="18"/>
      <c r="DD101" s="18"/>
      <c r="DE101" s="18"/>
      <c r="DF101" s="18"/>
      <c r="DG101" s="18"/>
      <c r="DH101" s="18"/>
      <c r="DI101" s="18"/>
      <c r="DJ101" s="18"/>
    </row>
    <row r="102" spans="46:114" s="25" customFormat="1" x14ac:dyDescent="0.25">
      <c r="AT102" s="21" t="str">
        <f>IF('5 - Unmit. Risk Register'!A60="","",'5 - Unmit. Risk Register'!A60)</f>
        <v>CR-8</v>
      </c>
      <c r="AU102" s="850" t="str">
        <f>IF('5 - Unmit. Risk Register'!B60="","",'5 - Unmit. Risk Register'!B60)</f>
        <v>Significant accident during construction</v>
      </c>
      <c r="AV102" s="851"/>
      <c r="AW102" s="852"/>
      <c r="AX102" s="23" t="str">
        <f>IF('5 - Unmit. Risk Register'!C60="","",'5 - Unmit. Risk Register'!C60)</f>
        <v>No Impact</v>
      </c>
      <c r="AY102" s="36">
        <f>IF('5 - Unmit. Risk Register'!H60="","",'5 - Unmit. Risk Register'!H60)</f>
        <v>0</v>
      </c>
      <c r="AZ102" s="37">
        <f>IF('5 - Unmit. Risk Register'!I60="","",'5 - Unmit. Risk Register'!I60)</f>
        <v>0</v>
      </c>
      <c r="BA102" s="38" t="str">
        <f>IF('5 - Unmit. Risk Register'!J60="","",'5 - Unmit. Risk Register'!J60)</f>
        <v/>
      </c>
      <c r="CX102" s="18"/>
      <c r="CY102" s="18"/>
      <c r="CZ102" s="18"/>
      <c r="DA102" s="18"/>
      <c r="DB102" s="18"/>
      <c r="DC102" s="18"/>
      <c r="DD102" s="18"/>
      <c r="DE102" s="18"/>
      <c r="DF102" s="18"/>
      <c r="DG102" s="18"/>
      <c r="DH102" s="18"/>
      <c r="DI102" s="18"/>
      <c r="DJ102" s="18"/>
    </row>
    <row r="103" spans="46:114" s="25" customFormat="1" x14ac:dyDescent="0.25">
      <c r="AT103" s="19" t="str">
        <f>IF('5 - Unmit. Risk Register'!A61="","",'5 - Unmit. Risk Register'!A61)</f>
        <v>CR-10</v>
      </c>
      <c r="AU103" s="847" t="str">
        <f>IF('5 - Unmit. Risk Register'!B61="","",'5 - Unmit. Risk Register'!B61)</f>
        <v>Fish window in Wandering Creek</v>
      </c>
      <c r="AV103" s="848"/>
      <c r="AW103" s="849"/>
      <c r="AX103" s="20" t="str">
        <f>IF('5 - Unmit. Risk Register'!C61="","",'5 - Unmit. Risk Register'!C61)</f>
        <v>No Impact</v>
      </c>
      <c r="AY103" s="39">
        <f>IF('5 - Unmit. Risk Register'!H61="","",'5 - Unmit. Risk Register'!H61)</f>
        <v>0</v>
      </c>
      <c r="AZ103" s="34">
        <f>IF('5 - Unmit. Risk Register'!I61="","",'5 - Unmit. Risk Register'!I61)</f>
        <v>0</v>
      </c>
      <c r="BA103" s="35" t="str">
        <f>IF('5 - Unmit. Risk Register'!J61="","",'5 - Unmit. Risk Register'!J61)</f>
        <v/>
      </c>
      <c r="CX103" s="18"/>
      <c r="CY103" s="18"/>
      <c r="CZ103" s="18"/>
      <c r="DA103" s="18"/>
      <c r="DB103" s="18"/>
      <c r="DC103" s="18"/>
      <c r="DD103" s="18"/>
      <c r="DE103" s="18"/>
      <c r="DF103" s="18"/>
      <c r="DG103" s="18"/>
      <c r="DH103" s="18"/>
      <c r="DI103" s="18"/>
      <c r="DJ103" s="18"/>
    </row>
    <row r="104" spans="46:114" s="25" customFormat="1" x14ac:dyDescent="0.25">
      <c r="AT104" s="21" t="str">
        <f>IF('5 - Unmit. Risk Register'!A62="","",'5 - Unmit. Risk Register'!A62)</f>
        <v>CR-11</v>
      </c>
      <c r="AU104" s="850" t="str">
        <f>IF('5 - Unmit. Risk Register'!B62="","",'5 - Unmit. Risk Register'!B62)</f>
        <v>Non-compliance with permits during construction</v>
      </c>
      <c r="AV104" s="851"/>
      <c r="AW104" s="852"/>
      <c r="AX104" s="23" t="str">
        <f>IF('5 - Unmit. Risk Register'!C62="","",'5 - Unmit. Risk Register'!C62)</f>
        <v>No Impact</v>
      </c>
      <c r="AY104" s="36">
        <f>IF('5 - Unmit. Risk Register'!H62="","",'5 - Unmit. Risk Register'!H62)</f>
        <v>0</v>
      </c>
      <c r="AZ104" s="37">
        <f>IF('5 - Unmit. Risk Register'!I62="","",'5 - Unmit. Risk Register'!I62)</f>
        <v>0</v>
      </c>
      <c r="BA104" s="38" t="str">
        <f>IF('5 - Unmit. Risk Register'!J62="","",'5 - Unmit. Risk Register'!J62)</f>
        <v/>
      </c>
      <c r="CX104" s="18"/>
      <c r="CY104" s="18"/>
      <c r="CZ104" s="18"/>
      <c r="DA104" s="18"/>
      <c r="DB104" s="18"/>
      <c r="DC104" s="18"/>
      <c r="DD104" s="18"/>
      <c r="DE104" s="18"/>
      <c r="DF104" s="18"/>
      <c r="DG104" s="18"/>
      <c r="DH104" s="18"/>
      <c r="DI104" s="18"/>
      <c r="DJ104" s="18"/>
    </row>
    <row r="105" spans="46:114" s="25" customFormat="1" x14ac:dyDescent="0.25">
      <c r="AT105" s="19" t="str">
        <f>IF('5 - Unmit. Risk Register'!A63="","",'5 - Unmit. Risk Register'!A63)</f>
        <v>CR-12</v>
      </c>
      <c r="AU105" s="847" t="str">
        <f>IF('5 - Unmit. Risk Register'!B63="","",'5 - Unmit. Risk Register'!B63)</f>
        <v>Extended overheads as a function of project delays</v>
      </c>
      <c r="AV105" s="848"/>
      <c r="AW105" s="849"/>
      <c r="AX105" s="20" t="str">
        <f>IF('5 - Unmit. Risk Register'!C63="","",'5 - Unmit. Risk Register'!C63)</f>
        <v>No Impact</v>
      </c>
      <c r="AY105" s="39">
        <f>IF('5 - Unmit. Risk Register'!H63="","",'5 - Unmit. Risk Register'!H63)</f>
        <v>0</v>
      </c>
      <c r="AZ105" s="34">
        <f>IF('5 - Unmit. Risk Register'!I63="","",'5 - Unmit. Risk Register'!I63)</f>
        <v>0</v>
      </c>
      <c r="BA105" s="35" t="str">
        <f>IF('5 - Unmit. Risk Register'!J63="","",'5 - Unmit. Risk Register'!J63)</f>
        <v/>
      </c>
      <c r="CX105" s="18"/>
      <c r="CY105" s="18"/>
      <c r="CZ105" s="18"/>
      <c r="DA105" s="18"/>
      <c r="DB105" s="18"/>
      <c r="DC105" s="18"/>
      <c r="DD105" s="18"/>
      <c r="DE105" s="18"/>
      <c r="DF105" s="18"/>
      <c r="DG105" s="18"/>
      <c r="DH105" s="18"/>
      <c r="DI105" s="18"/>
      <c r="DJ105" s="18"/>
    </row>
    <row r="106" spans="46:114" s="25" customFormat="1" x14ac:dyDescent="0.25">
      <c r="AT106" s="21" t="str">
        <f>IF('5 - Unmit. Risk Register'!A64="","",'5 - Unmit. Risk Register'!A64)</f>
        <v/>
      </c>
      <c r="AU106" s="519" t="str">
        <f>IF('5 - Unmit. Risk Register'!B64="","",'5 - Unmit. Risk Register'!B64)</f>
        <v/>
      </c>
      <c r="AV106" s="520"/>
      <c r="AW106" s="521"/>
      <c r="AX106" s="23" t="str">
        <f>IF('5 - Unmit. Risk Register'!C64="","",'5 - Unmit. Risk Register'!C64)</f>
        <v/>
      </c>
      <c r="AY106" s="36" t="str">
        <f>IF('5 - Unmit. Risk Register'!H64="","",'5 - Unmit. Risk Register'!H64)</f>
        <v/>
      </c>
      <c r="AZ106" s="37" t="str">
        <f>IF('5 - Unmit. Risk Register'!I64="","",'5 - Unmit. Risk Register'!I64)</f>
        <v/>
      </c>
      <c r="BA106" s="38" t="str">
        <f>IF('5 - Unmit. Risk Register'!J64="","",'5 - Unmit. Risk Register'!J64)</f>
        <v/>
      </c>
      <c r="CX106" s="18"/>
      <c r="CY106" s="18"/>
      <c r="CZ106" s="18"/>
      <c r="DA106" s="18"/>
      <c r="DB106" s="18"/>
      <c r="DC106" s="18"/>
      <c r="DD106" s="18"/>
      <c r="DE106" s="18"/>
      <c r="DF106" s="18"/>
      <c r="DG106" s="18"/>
      <c r="DH106" s="18"/>
      <c r="DI106" s="18"/>
      <c r="DJ106" s="18"/>
    </row>
    <row r="107" spans="46:114" s="25" customFormat="1" x14ac:dyDescent="0.25">
      <c r="AT107" s="19" t="str">
        <f>IF('5 - Unmit. Risk Register'!A65="","",'5 - Unmit. Risk Register'!A65)</f>
        <v/>
      </c>
      <c r="AU107" s="522" t="str">
        <f>IF('5 - Unmit. Risk Register'!B65="","",'5 - Unmit. Risk Register'!B65)</f>
        <v/>
      </c>
      <c r="AV107" s="523"/>
      <c r="AW107" s="524"/>
      <c r="AX107" s="20" t="str">
        <f>IF('5 - Unmit. Risk Register'!C65="","",'5 - Unmit. Risk Register'!C65)</f>
        <v/>
      </c>
      <c r="AY107" s="39" t="str">
        <f>IF('5 - Unmit. Risk Register'!H65="","",'5 - Unmit. Risk Register'!H65)</f>
        <v/>
      </c>
      <c r="AZ107" s="34" t="str">
        <f>IF('5 - Unmit. Risk Register'!I65="","",'5 - Unmit. Risk Register'!I65)</f>
        <v/>
      </c>
      <c r="BA107" s="35" t="str">
        <f>IF('5 - Unmit. Risk Register'!J65="","",'5 - Unmit. Risk Register'!J65)</f>
        <v/>
      </c>
      <c r="CX107" s="18"/>
      <c r="CY107" s="18"/>
      <c r="CZ107" s="18"/>
      <c r="DA107" s="18"/>
      <c r="DB107" s="18"/>
      <c r="DC107" s="18"/>
      <c r="DD107" s="18"/>
      <c r="DE107" s="18"/>
      <c r="DF107" s="18"/>
      <c r="DG107" s="18"/>
      <c r="DH107" s="18"/>
      <c r="DI107" s="18"/>
      <c r="DJ107" s="18"/>
    </row>
    <row r="108" spans="46:114" s="25" customFormat="1" x14ac:dyDescent="0.25">
      <c r="AT108" s="21" t="str">
        <f>IF('5 - Unmit. Risk Register'!A66="","",'5 - Unmit. Risk Register'!A66)</f>
        <v/>
      </c>
      <c r="AU108" s="519" t="str">
        <f>IF('5 - Unmit. Risk Register'!B66="","",'5 - Unmit. Risk Register'!B66)</f>
        <v/>
      </c>
      <c r="AV108" s="520"/>
      <c r="AW108" s="521"/>
      <c r="AX108" s="23" t="str">
        <f>IF('5 - Unmit. Risk Register'!C66="","",'5 - Unmit. Risk Register'!C66)</f>
        <v/>
      </c>
      <c r="AY108" s="36" t="str">
        <f>IF('5 - Unmit. Risk Register'!H66="","",'5 - Unmit. Risk Register'!H66)</f>
        <v/>
      </c>
      <c r="AZ108" s="37" t="str">
        <f>IF('5 - Unmit. Risk Register'!I66="","",'5 - Unmit. Risk Register'!I66)</f>
        <v/>
      </c>
      <c r="BA108" s="38" t="str">
        <f>IF('5 - Unmit. Risk Register'!J66="","",'5 - Unmit. Risk Register'!J66)</f>
        <v/>
      </c>
      <c r="CX108" s="18"/>
      <c r="CY108" s="18"/>
      <c r="CZ108" s="18"/>
      <c r="DA108" s="18"/>
      <c r="DB108" s="18"/>
      <c r="DC108" s="18"/>
      <c r="DD108" s="18"/>
      <c r="DE108" s="18"/>
      <c r="DF108" s="18"/>
      <c r="DG108" s="18"/>
      <c r="DH108" s="18"/>
      <c r="DI108" s="18"/>
      <c r="DJ108" s="18"/>
    </row>
    <row r="109" spans="46:114" s="25" customFormat="1" x14ac:dyDescent="0.25">
      <c r="AT109" s="19" t="str">
        <f>IF('5 - Unmit. Risk Register'!A67="","",'5 - Unmit. Risk Register'!A67)</f>
        <v/>
      </c>
      <c r="AU109" s="522" t="str">
        <f>IF('5 - Unmit. Risk Register'!B67="","",'5 - Unmit. Risk Register'!B67)</f>
        <v/>
      </c>
      <c r="AV109" s="523"/>
      <c r="AW109" s="524"/>
      <c r="AX109" s="20" t="str">
        <f>IF('5 - Unmit. Risk Register'!C67="","",'5 - Unmit. Risk Register'!C67)</f>
        <v/>
      </c>
      <c r="AY109" s="39" t="str">
        <f>IF('5 - Unmit. Risk Register'!H67="","",'5 - Unmit. Risk Register'!H67)</f>
        <v/>
      </c>
      <c r="AZ109" s="34" t="str">
        <f>IF('5 - Unmit. Risk Register'!I67="","",'5 - Unmit. Risk Register'!I67)</f>
        <v/>
      </c>
      <c r="BA109" s="35" t="str">
        <f>IF('5 - Unmit. Risk Register'!J67="","",'5 - Unmit. Risk Register'!J67)</f>
        <v/>
      </c>
      <c r="CX109" s="18"/>
      <c r="CY109" s="18"/>
      <c r="CZ109" s="18"/>
      <c r="DA109" s="18"/>
      <c r="DB109" s="18"/>
      <c r="DC109" s="18"/>
      <c r="DD109" s="18"/>
      <c r="DE109" s="18"/>
      <c r="DF109" s="18"/>
      <c r="DG109" s="18"/>
      <c r="DH109" s="18"/>
      <c r="DI109" s="18"/>
      <c r="DJ109" s="18"/>
    </row>
    <row r="110" spans="46:114" s="25" customFormat="1" x14ac:dyDescent="0.25">
      <c r="AT110" s="21" t="str">
        <f>IF('5 - Unmit. Risk Register'!A68="","",'5 - Unmit. Risk Register'!A68)</f>
        <v/>
      </c>
      <c r="AU110" s="519" t="str">
        <f>IF('5 - Unmit. Risk Register'!B68="","",'5 - Unmit. Risk Register'!B68)</f>
        <v/>
      </c>
      <c r="AV110" s="520"/>
      <c r="AW110" s="521"/>
      <c r="AX110" s="23" t="str">
        <f>IF('5 - Unmit. Risk Register'!C68="","",'5 - Unmit. Risk Register'!C68)</f>
        <v/>
      </c>
      <c r="AY110" s="36" t="str">
        <f>IF('5 - Unmit. Risk Register'!H68="","",'5 - Unmit. Risk Register'!H68)</f>
        <v/>
      </c>
      <c r="AZ110" s="37" t="str">
        <f>IF('5 - Unmit. Risk Register'!I68="","",'5 - Unmit. Risk Register'!I68)</f>
        <v/>
      </c>
      <c r="BA110" s="38" t="str">
        <f>IF('5 - Unmit. Risk Register'!J68="","",'5 - Unmit. Risk Register'!J68)</f>
        <v/>
      </c>
      <c r="CX110" s="18"/>
      <c r="CY110" s="18"/>
      <c r="CZ110" s="18"/>
      <c r="DA110" s="18"/>
      <c r="DB110" s="18"/>
      <c r="DC110" s="18"/>
      <c r="DD110" s="18"/>
      <c r="DE110" s="18"/>
      <c r="DF110" s="18"/>
      <c r="DG110" s="18"/>
      <c r="DH110" s="18"/>
      <c r="DI110" s="18"/>
      <c r="DJ110" s="18"/>
    </row>
    <row r="111" spans="46:114" s="25" customFormat="1" x14ac:dyDescent="0.25">
      <c r="AT111" s="19" t="str">
        <f>IF('5 - Unmit. Risk Register'!A69="","",'5 - Unmit. Risk Register'!A69)</f>
        <v/>
      </c>
      <c r="AU111" s="522" t="str">
        <f>IF('5 - Unmit. Risk Register'!B69="","",'5 - Unmit. Risk Register'!B69)</f>
        <v/>
      </c>
      <c r="AV111" s="523"/>
      <c r="AW111" s="524"/>
      <c r="AX111" s="20" t="str">
        <f>IF('5 - Unmit. Risk Register'!C69="","",'5 - Unmit. Risk Register'!C69)</f>
        <v/>
      </c>
      <c r="AY111" s="39" t="str">
        <f>IF('5 - Unmit. Risk Register'!H69="","",'5 - Unmit. Risk Register'!H69)</f>
        <v/>
      </c>
      <c r="AZ111" s="34" t="str">
        <f>IF('5 - Unmit. Risk Register'!I69="","",'5 - Unmit. Risk Register'!I69)</f>
        <v/>
      </c>
      <c r="BA111" s="35" t="str">
        <f>IF('5 - Unmit. Risk Register'!J69="","",'5 - Unmit. Risk Register'!J69)</f>
        <v/>
      </c>
      <c r="CX111" s="18"/>
      <c r="CY111" s="18"/>
      <c r="CZ111" s="18"/>
      <c r="DA111" s="18"/>
      <c r="DB111" s="18"/>
      <c r="DC111" s="18"/>
      <c r="DD111" s="18"/>
      <c r="DE111" s="18"/>
      <c r="DF111" s="18"/>
      <c r="DG111" s="18"/>
      <c r="DH111" s="18"/>
      <c r="DI111" s="18"/>
      <c r="DJ111" s="18"/>
    </row>
    <row r="112" spans="46:114" s="25" customFormat="1" x14ac:dyDescent="0.25">
      <c r="AT112" s="21" t="str">
        <f>IF('5 - Unmit. Risk Register'!A70="","",'5 - Unmit. Risk Register'!A70)</f>
        <v/>
      </c>
      <c r="AU112" s="519" t="str">
        <f>IF('5 - Unmit. Risk Register'!B70="","",'5 - Unmit. Risk Register'!B70)</f>
        <v/>
      </c>
      <c r="AV112" s="520"/>
      <c r="AW112" s="521"/>
      <c r="AX112" s="23" t="str">
        <f>IF('5 - Unmit. Risk Register'!C70="","",'5 - Unmit. Risk Register'!C70)</f>
        <v/>
      </c>
      <c r="AY112" s="36" t="str">
        <f>IF('5 - Unmit. Risk Register'!H70="","",'5 - Unmit. Risk Register'!H70)</f>
        <v/>
      </c>
      <c r="AZ112" s="37" t="str">
        <f>IF('5 - Unmit. Risk Register'!I70="","",'5 - Unmit. Risk Register'!I70)</f>
        <v/>
      </c>
      <c r="BA112" s="38" t="str">
        <f>IF('5 - Unmit. Risk Register'!J70="","",'5 - Unmit. Risk Register'!J70)</f>
        <v/>
      </c>
      <c r="CX112" s="18"/>
      <c r="CY112" s="18"/>
      <c r="CZ112" s="18"/>
      <c r="DA112" s="18"/>
      <c r="DB112" s="18"/>
      <c r="DC112" s="18"/>
      <c r="DD112" s="18"/>
      <c r="DE112" s="18"/>
      <c r="DF112" s="18"/>
      <c r="DG112" s="18"/>
      <c r="DH112" s="18"/>
      <c r="DI112" s="18"/>
      <c r="DJ112" s="18"/>
    </row>
    <row r="113" spans="46:114" s="25" customFormat="1" x14ac:dyDescent="0.25">
      <c r="AT113" s="19" t="str">
        <f>IF('5 - Unmit. Risk Register'!A71="","",'5 - Unmit. Risk Register'!A71)</f>
        <v/>
      </c>
      <c r="AU113" s="522" t="str">
        <f>IF('5 - Unmit. Risk Register'!B71="","",'5 - Unmit. Risk Register'!B71)</f>
        <v/>
      </c>
      <c r="AV113" s="523"/>
      <c r="AW113" s="524"/>
      <c r="AX113" s="20" t="str">
        <f>IF('5 - Unmit. Risk Register'!C71="","",'5 - Unmit. Risk Register'!C71)</f>
        <v/>
      </c>
      <c r="AY113" s="39" t="str">
        <f>IF('5 - Unmit. Risk Register'!H71="","",'5 - Unmit. Risk Register'!H71)</f>
        <v/>
      </c>
      <c r="AZ113" s="34" t="str">
        <f>IF('5 - Unmit. Risk Register'!I71="","",'5 - Unmit. Risk Register'!I71)</f>
        <v/>
      </c>
      <c r="BA113" s="35" t="str">
        <f>IF('5 - Unmit. Risk Register'!J71="","",'5 - Unmit. Risk Register'!J71)</f>
        <v/>
      </c>
      <c r="CX113" s="18"/>
      <c r="CY113" s="18"/>
      <c r="CZ113" s="18"/>
      <c r="DA113" s="18"/>
      <c r="DB113" s="18"/>
      <c r="DC113" s="18"/>
      <c r="DD113" s="18"/>
      <c r="DE113" s="18"/>
      <c r="DF113" s="18"/>
      <c r="DG113" s="18"/>
      <c r="DH113" s="18"/>
      <c r="DI113" s="18"/>
      <c r="DJ113" s="18"/>
    </row>
    <row r="114" spans="46:114" s="25" customFormat="1" x14ac:dyDescent="0.25">
      <c r="AT114" s="21" t="str">
        <f>IF('5 - Unmit. Risk Register'!A72="","",'5 - Unmit. Risk Register'!A72)</f>
        <v/>
      </c>
      <c r="AU114" s="519" t="str">
        <f>IF('5 - Unmit. Risk Register'!B72="","",'5 - Unmit. Risk Register'!B72)</f>
        <v/>
      </c>
      <c r="AV114" s="520"/>
      <c r="AW114" s="521"/>
      <c r="AX114" s="23" t="str">
        <f>IF('5 - Unmit. Risk Register'!C72="","",'5 - Unmit. Risk Register'!C72)</f>
        <v/>
      </c>
      <c r="AY114" s="36" t="str">
        <f>IF('5 - Unmit. Risk Register'!H72="","",'5 - Unmit. Risk Register'!H72)</f>
        <v/>
      </c>
      <c r="AZ114" s="37" t="str">
        <f>IF('5 - Unmit. Risk Register'!I72="","",'5 - Unmit. Risk Register'!I72)</f>
        <v/>
      </c>
      <c r="BA114" s="38" t="str">
        <f>IF('5 - Unmit. Risk Register'!J72="","",'5 - Unmit. Risk Register'!J72)</f>
        <v/>
      </c>
      <c r="CX114" s="18"/>
      <c r="CY114" s="18"/>
      <c r="CZ114" s="18"/>
      <c r="DA114" s="18"/>
      <c r="DB114" s="18"/>
      <c r="DC114" s="18"/>
      <c r="DD114" s="18"/>
      <c r="DE114" s="18"/>
      <c r="DF114" s="18"/>
      <c r="DG114" s="18"/>
      <c r="DH114" s="18"/>
      <c r="DI114" s="18"/>
      <c r="DJ114" s="18"/>
    </row>
    <row r="115" spans="46:114" s="25" customFormat="1" x14ac:dyDescent="0.25">
      <c r="AT115" s="19" t="str">
        <f>IF('5 - Unmit. Risk Register'!A73="","",'5 - Unmit. Risk Register'!A73)</f>
        <v/>
      </c>
      <c r="AU115" s="522" t="str">
        <f>IF('5 - Unmit. Risk Register'!B73="","",'5 - Unmit. Risk Register'!B73)</f>
        <v/>
      </c>
      <c r="AV115" s="523"/>
      <c r="AW115" s="524"/>
      <c r="AX115" s="20" t="str">
        <f>IF('5 - Unmit. Risk Register'!C73="","",'5 - Unmit. Risk Register'!C73)</f>
        <v/>
      </c>
      <c r="AY115" s="39" t="str">
        <f>IF('5 - Unmit. Risk Register'!H73="","",'5 - Unmit. Risk Register'!H73)</f>
        <v/>
      </c>
      <c r="AZ115" s="34" t="str">
        <f>IF('5 - Unmit. Risk Register'!I73="","",'5 - Unmit. Risk Register'!I73)</f>
        <v/>
      </c>
      <c r="BA115" s="35" t="str">
        <f>IF('5 - Unmit. Risk Register'!J73="","",'5 - Unmit. Risk Register'!J73)</f>
        <v/>
      </c>
      <c r="CX115" s="18"/>
      <c r="CY115" s="18"/>
      <c r="CZ115" s="18"/>
      <c r="DA115" s="18"/>
      <c r="DB115" s="18"/>
      <c r="DC115" s="18"/>
      <c r="DD115" s="18"/>
      <c r="DE115" s="18"/>
      <c r="DF115" s="18"/>
      <c r="DG115" s="18"/>
      <c r="DH115" s="18"/>
      <c r="DI115" s="18"/>
      <c r="DJ115" s="18"/>
    </row>
    <row r="116" spans="46:114" s="25" customFormat="1" x14ac:dyDescent="0.25">
      <c r="AT116" s="21" t="str">
        <f>IF('5 - Unmit. Risk Register'!A74="","",'5 - Unmit. Risk Register'!A74)</f>
        <v/>
      </c>
      <c r="AU116" s="519" t="str">
        <f>IF('5 - Unmit. Risk Register'!B74="","",'5 - Unmit. Risk Register'!B74)</f>
        <v/>
      </c>
      <c r="AV116" s="520"/>
      <c r="AW116" s="521"/>
      <c r="AX116" s="23" t="str">
        <f>IF('5 - Unmit. Risk Register'!C74="","",'5 - Unmit. Risk Register'!C74)</f>
        <v/>
      </c>
      <c r="AY116" s="36" t="str">
        <f>IF('5 - Unmit. Risk Register'!H74="","",'5 - Unmit. Risk Register'!H74)</f>
        <v/>
      </c>
      <c r="AZ116" s="37" t="str">
        <f>IF('5 - Unmit. Risk Register'!I74="","",'5 - Unmit. Risk Register'!I74)</f>
        <v/>
      </c>
      <c r="BA116" s="38" t="str">
        <f>IF('5 - Unmit. Risk Register'!J74="","",'5 - Unmit. Risk Register'!J74)</f>
        <v/>
      </c>
      <c r="CX116" s="18"/>
      <c r="CY116" s="18"/>
      <c r="CZ116" s="18"/>
      <c r="DA116" s="18"/>
      <c r="DB116" s="18"/>
      <c r="DC116" s="18"/>
      <c r="DD116" s="18"/>
      <c r="DE116" s="18"/>
      <c r="DF116" s="18"/>
      <c r="DG116" s="18"/>
      <c r="DH116" s="18"/>
      <c r="DI116" s="18"/>
      <c r="DJ116" s="18"/>
    </row>
    <row r="117" spans="46:114" s="25" customFormat="1" x14ac:dyDescent="0.25">
      <c r="AT117" s="19" t="str">
        <f>IF('5 - Unmit. Risk Register'!A75="","",'5 - Unmit. Risk Register'!A75)</f>
        <v/>
      </c>
      <c r="AU117" s="522" t="str">
        <f>IF('5 - Unmit. Risk Register'!B75="","",'5 - Unmit. Risk Register'!B75)</f>
        <v/>
      </c>
      <c r="AV117" s="523"/>
      <c r="AW117" s="524"/>
      <c r="AX117" s="20" t="str">
        <f>IF('5 - Unmit. Risk Register'!C75="","",'5 - Unmit. Risk Register'!C75)</f>
        <v/>
      </c>
      <c r="AY117" s="39" t="str">
        <f>IF('5 - Unmit. Risk Register'!H75="","",'5 - Unmit. Risk Register'!H75)</f>
        <v/>
      </c>
      <c r="AZ117" s="34" t="str">
        <f>IF('5 - Unmit. Risk Register'!I75="","",'5 - Unmit. Risk Register'!I75)</f>
        <v/>
      </c>
      <c r="BA117" s="35" t="str">
        <f>IF('5 - Unmit. Risk Register'!J75="","",'5 - Unmit. Risk Register'!J75)</f>
        <v/>
      </c>
      <c r="CX117" s="18"/>
      <c r="CY117" s="18"/>
      <c r="CZ117" s="18"/>
      <c r="DA117" s="18"/>
      <c r="DB117" s="18"/>
      <c r="DC117" s="18"/>
      <c r="DD117" s="18"/>
      <c r="DE117" s="18"/>
      <c r="DF117" s="18"/>
      <c r="DG117" s="18"/>
      <c r="DH117" s="18"/>
      <c r="DI117" s="18"/>
      <c r="DJ117" s="18"/>
    </row>
    <row r="118" spans="46:114" s="25" customFormat="1" x14ac:dyDescent="0.25">
      <c r="AT118" s="21" t="str">
        <f>IF('5 - Unmit. Risk Register'!A76="","",'5 - Unmit. Risk Register'!A76)</f>
        <v/>
      </c>
      <c r="AU118" s="519" t="str">
        <f>IF('5 - Unmit. Risk Register'!B76="","",'5 - Unmit. Risk Register'!B76)</f>
        <v/>
      </c>
      <c r="AV118" s="520"/>
      <c r="AW118" s="521"/>
      <c r="AX118" s="23" t="str">
        <f>IF('5 - Unmit. Risk Register'!C76="","",'5 - Unmit. Risk Register'!C76)</f>
        <v/>
      </c>
      <c r="AY118" s="36" t="str">
        <f>IF('5 - Unmit. Risk Register'!H76="","",'5 - Unmit. Risk Register'!H76)</f>
        <v/>
      </c>
      <c r="AZ118" s="37" t="str">
        <f>IF('5 - Unmit. Risk Register'!I76="","",'5 - Unmit. Risk Register'!I76)</f>
        <v/>
      </c>
      <c r="BA118" s="38" t="str">
        <f>IF('5 - Unmit. Risk Register'!J76="","",'5 - Unmit. Risk Register'!J76)</f>
        <v/>
      </c>
      <c r="CX118" s="18"/>
      <c r="CY118" s="18"/>
      <c r="CZ118" s="18"/>
      <c r="DA118" s="18"/>
      <c r="DB118" s="18"/>
      <c r="DC118" s="18"/>
      <c r="DD118" s="18"/>
      <c r="DE118" s="18"/>
      <c r="DF118" s="18"/>
      <c r="DG118" s="18"/>
      <c r="DH118" s="18"/>
      <c r="DI118" s="18"/>
      <c r="DJ118" s="18"/>
    </row>
    <row r="119" spans="46:114" s="25" customFormat="1" x14ac:dyDescent="0.25">
      <c r="AT119" s="19" t="str">
        <f>IF('5 - Unmit. Risk Register'!A77="","",'5 - Unmit. Risk Register'!A77)</f>
        <v/>
      </c>
      <c r="AU119" s="522" t="str">
        <f>IF('5 - Unmit. Risk Register'!B77="","",'5 - Unmit. Risk Register'!B77)</f>
        <v/>
      </c>
      <c r="AV119" s="523"/>
      <c r="AW119" s="524"/>
      <c r="AX119" s="20" t="str">
        <f>IF('5 - Unmit. Risk Register'!C77="","",'5 - Unmit. Risk Register'!C77)</f>
        <v/>
      </c>
      <c r="AY119" s="39" t="str">
        <f>IF('5 - Unmit. Risk Register'!H77="","",'5 - Unmit. Risk Register'!H77)</f>
        <v/>
      </c>
      <c r="AZ119" s="34" t="str">
        <f>IF('5 - Unmit. Risk Register'!I77="","",'5 - Unmit. Risk Register'!I77)</f>
        <v/>
      </c>
      <c r="BA119" s="35" t="str">
        <f>IF('5 - Unmit. Risk Register'!J77="","",'5 - Unmit. Risk Register'!J77)</f>
        <v/>
      </c>
      <c r="CX119" s="18"/>
      <c r="CY119" s="18"/>
      <c r="CZ119" s="18"/>
      <c r="DA119" s="18"/>
      <c r="DB119" s="18"/>
      <c r="DC119" s="18"/>
      <c r="DD119" s="18"/>
      <c r="DE119" s="18"/>
      <c r="DF119" s="18"/>
      <c r="DG119" s="18"/>
      <c r="DH119" s="18"/>
      <c r="DI119" s="18"/>
      <c r="DJ119" s="18"/>
    </row>
    <row r="120" spans="46:114" s="25" customFormat="1" x14ac:dyDescent="0.25">
      <c r="AT120" s="21" t="str">
        <f>IF('5 - Unmit. Risk Register'!A78="","",'5 - Unmit. Risk Register'!A78)</f>
        <v/>
      </c>
      <c r="AU120" s="519" t="str">
        <f>IF('5 - Unmit. Risk Register'!B78="","",'5 - Unmit. Risk Register'!B78)</f>
        <v/>
      </c>
      <c r="AV120" s="520"/>
      <c r="AW120" s="521"/>
      <c r="AX120" s="23" t="str">
        <f>IF('5 - Unmit. Risk Register'!C78="","",'5 - Unmit. Risk Register'!C78)</f>
        <v/>
      </c>
      <c r="AY120" s="36" t="str">
        <f>IF('5 - Unmit. Risk Register'!H78="","",'5 - Unmit. Risk Register'!H78)</f>
        <v/>
      </c>
      <c r="AZ120" s="37" t="str">
        <f>IF('5 - Unmit. Risk Register'!I78="","",'5 - Unmit. Risk Register'!I78)</f>
        <v/>
      </c>
      <c r="BA120" s="38" t="str">
        <f>IF('5 - Unmit. Risk Register'!J78="","",'5 - Unmit. Risk Register'!J78)</f>
        <v/>
      </c>
      <c r="CX120" s="18"/>
      <c r="CY120" s="18"/>
      <c r="CZ120" s="18"/>
      <c r="DA120" s="18"/>
      <c r="DB120" s="18"/>
      <c r="DC120" s="18"/>
      <c r="DD120" s="18"/>
      <c r="DE120" s="18"/>
      <c r="DF120" s="18"/>
      <c r="DG120" s="18"/>
      <c r="DH120" s="18"/>
      <c r="DI120" s="18"/>
      <c r="DJ120" s="18"/>
    </row>
    <row r="121" spans="46:114" s="25" customFormat="1" x14ac:dyDescent="0.25">
      <c r="AT121" s="19" t="str">
        <f>IF('5 - Unmit. Risk Register'!A79="","",'5 - Unmit. Risk Register'!A79)</f>
        <v/>
      </c>
      <c r="AU121" s="522" t="str">
        <f>IF('5 - Unmit. Risk Register'!B79="","",'5 - Unmit. Risk Register'!B79)</f>
        <v/>
      </c>
      <c r="AV121" s="523"/>
      <c r="AW121" s="524"/>
      <c r="AX121" s="20" t="str">
        <f>IF('5 - Unmit. Risk Register'!C79="","",'5 - Unmit. Risk Register'!C79)</f>
        <v/>
      </c>
      <c r="AY121" s="39" t="str">
        <f>IF('5 - Unmit. Risk Register'!H79="","",'5 - Unmit. Risk Register'!H79)</f>
        <v/>
      </c>
      <c r="AZ121" s="34" t="str">
        <f>IF('5 - Unmit. Risk Register'!I79="","",'5 - Unmit. Risk Register'!I79)</f>
        <v/>
      </c>
      <c r="BA121" s="35" t="str">
        <f>IF('5 - Unmit. Risk Register'!J79="","",'5 - Unmit. Risk Register'!J79)</f>
        <v/>
      </c>
      <c r="CX121" s="18"/>
      <c r="CY121" s="18"/>
      <c r="CZ121" s="18"/>
      <c r="DA121" s="18"/>
      <c r="DB121" s="18"/>
      <c r="DC121" s="18"/>
      <c r="DD121" s="18"/>
      <c r="DE121" s="18"/>
      <c r="DF121" s="18"/>
      <c r="DG121" s="18"/>
      <c r="DH121" s="18"/>
      <c r="DI121" s="18"/>
      <c r="DJ121" s="18"/>
    </row>
    <row r="122" spans="46:114" s="25" customFormat="1" x14ac:dyDescent="0.25">
      <c r="AT122" s="21" t="str">
        <f>IF('5 - Unmit. Risk Register'!A80="","",'5 - Unmit. Risk Register'!A80)</f>
        <v/>
      </c>
      <c r="AU122" s="519" t="str">
        <f>IF('5 - Unmit. Risk Register'!B80="","",'5 - Unmit. Risk Register'!B80)</f>
        <v/>
      </c>
      <c r="AV122" s="520"/>
      <c r="AW122" s="521"/>
      <c r="AX122" s="23" t="str">
        <f>IF('5 - Unmit. Risk Register'!C80="","",'5 - Unmit. Risk Register'!C80)</f>
        <v/>
      </c>
      <c r="AY122" s="36" t="str">
        <f>IF('5 - Unmit. Risk Register'!H80="","",'5 - Unmit. Risk Register'!H80)</f>
        <v/>
      </c>
      <c r="AZ122" s="37" t="str">
        <f>IF('5 - Unmit. Risk Register'!I80="","",'5 - Unmit. Risk Register'!I80)</f>
        <v/>
      </c>
      <c r="BA122" s="38" t="str">
        <f>IF('5 - Unmit. Risk Register'!J80="","",'5 - Unmit. Risk Register'!J80)</f>
        <v/>
      </c>
      <c r="CX122" s="18"/>
      <c r="CY122" s="18"/>
      <c r="CZ122" s="18"/>
      <c r="DA122" s="18"/>
      <c r="DB122" s="18"/>
      <c r="DC122" s="18"/>
      <c r="DD122" s="18"/>
      <c r="DE122" s="18"/>
      <c r="DF122" s="18"/>
      <c r="DG122" s="18"/>
      <c r="DH122" s="18"/>
      <c r="DI122" s="18"/>
      <c r="DJ122" s="18"/>
    </row>
    <row r="123" spans="46:114" s="25" customFormat="1" x14ac:dyDescent="0.25">
      <c r="AT123" s="19" t="str">
        <f>IF('5 - Unmit. Risk Register'!A81="","",'5 - Unmit. Risk Register'!A81)</f>
        <v/>
      </c>
      <c r="AU123" s="522" t="str">
        <f>IF('5 - Unmit. Risk Register'!B81="","",'5 - Unmit. Risk Register'!B81)</f>
        <v/>
      </c>
      <c r="AV123" s="523"/>
      <c r="AW123" s="524"/>
      <c r="AX123" s="20" t="str">
        <f>IF('5 - Unmit. Risk Register'!C81="","",'5 - Unmit. Risk Register'!C81)</f>
        <v/>
      </c>
      <c r="AY123" s="39" t="str">
        <f>IF('5 - Unmit. Risk Register'!H81="","",'5 - Unmit. Risk Register'!H81)</f>
        <v/>
      </c>
      <c r="AZ123" s="34" t="str">
        <f>IF('5 - Unmit. Risk Register'!I81="","",'5 - Unmit. Risk Register'!I81)</f>
        <v/>
      </c>
      <c r="BA123" s="35" t="str">
        <f>IF('5 - Unmit. Risk Register'!J81="","",'5 - Unmit. Risk Register'!J81)</f>
        <v/>
      </c>
      <c r="CX123" s="18"/>
      <c r="CY123" s="18"/>
      <c r="CZ123" s="18"/>
      <c r="DA123" s="18"/>
      <c r="DB123" s="18"/>
      <c r="DC123" s="18"/>
      <c r="DD123" s="18"/>
      <c r="DE123" s="18"/>
      <c r="DF123" s="18"/>
      <c r="DG123" s="18"/>
      <c r="DH123" s="18"/>
      <c r="DI123" s="18"/>
      <c r="DJ123" s="18"/>
    </row>
    <row r="124" spans="46:114" s="25" customFormat="1" x14ac:dyDescent="0.25">
      <c r="AT124" s="21" t="str">
        <f>IF('5 - Unmit. Risk Register'!A82="","",'5 - Unmit. Risk Register'!A82)</f>
        <v/>
      </c>
      <c r="AU124" s="519" t="str">
        <f>IF('5 - Unmit. Risk Register'!B82="","",'5 - Unmit. Risk Register'!B82)</f>
        <v/>
      </c>
      <c r="AV124" s="520"/>
      <c r="AW124" s="521"/>
      <c r="AX124" s="23" t="str">
        <f>IF('5 - Unmit. Risk Register'!C82="","",'5 - Unmit. Risk Register'!C82)</f>
        <v/>
      </c>
      <c r="AY124" s="36" t="str">
        <f>IF('5 - Unmit. Risk Register'!H82="","",'5 - Unmit. Risk Register'!H82)</f>
        <v/>
      </c>
      <c r="AZ124" s="37" t="str">
        <f>IF('5 - Unmit. Risk Register'!I82="","",'5 - Unmit. Risk Register'!I82)</f>
        <v/>
      </c>
      <c r="BA124" s="38" t="str">
        <f>IF('5 - Unmit. Risk Register'!J82="","",'5 - Unmit. Risk Register'!J82)</f>
        <v/>
      </c>
      <c r="CX124" s="18"/>
      <c r="CY124" s="18"/>
      <c r="CZ124" s="18"/>
      <c r="DA124" s="18"/>
      <c r="DB124" s="18"/>
      <c r="DC124" s="18"/>
      <c r="DD124" s="18"/>
      <c r="DE124" s="18"/>
      <c r="DF124" s="18"/>
      <c r="DG124" s="18"/>
      <c r="DH124" s="18"/>
      <c r="DI124" s="18"/>
      <c r="DJ124" s="18"/>
    </row>
    <row r="125" spans="46:114" s="25" customFormat="1" x14ac:dyDescent="0.25">
      <c r="AT125" s="19" t="str">
        <f>IF('5 - Unmit. Risk Register'!A83="","",'5 - Unmit. Risk Register'!A83)</f>
        <v/>
      </c>
      <c r="AU125" s="522" t="str">
        <f>IF('5 - Unmit. Risk Register'!B83="","",'5 - Unmit. Risk Register'!B83)</f>
        <v/>
      </c>
      <c r="AV125" s="523"/>
      <c r="AW125" s="524"/>
      <c r="AX125" s="20" t="str">
        <f>IF('5 - Unmit. Risk Register'!C83="","",'5 - Unmit. Risk Register'!C83)</f>
        <v/>
      </c>
      <c r="AY125" s="39" t="str">
        <f>IF('5 - Unmit. Risk Register'!H83="","",'5 - Unmit. Risk Register'!H83)</f>
        <v/>
      </c>
      <c r="AZ125" s="34" t="str">
        <f>IF('5 - Unmit. Risk Register'!I83="","",'5 - Unmit. Risk Register'!I83)</f>
        <v/>
      </c>
      <c r="BA125" s="35" t="str">
        <f>IF('5 - Unmit. Risk Register'!J83="","",'5 - Unmit. Risk Register'!J83)</f>
        <v/>
      </c>
      <c r="CX125" s="18"/>
      <c r="CY125" s="18"/>
      <c r="CZ125" s="18"/>
      <c r="DA125" s="18"/>
      <c r="DB125" s="18"/>
      <c r="DC125" s="18"/>
      <c r="DD125" s="18"/>
      <c r="DE125" s="18"/>
      <c r="DF125" s="18"/>
      <c r="DG125" s="18"/>
      <c r="DH125" s="18"/>
      <c r="DI125" s="18"/>
      <c r="DJ125" s="18"/>
    </row>
    <row r="126" spans="46:114" s="25" customFormat="1" x14ac:dyDescent="0.25">
      <c r="AT126" s="21" t="str">
        <f>IF('5 - Unmit. Risk Register'!A84="","",'5 - Unmit. Risk Register'!A84)</f>
        <v/>
      </c>
      <c r="AU126" s="519" t="str">
        <f>IF('5 - Unmit. Risk Register'!B84="","",'5 - Unmit. Risk Register'!B84)</f>
        <v/>
      </c>
      <c r="AV126" s="520"/>
      <c r="AW126" s="521"/>
      <c r="AX126" s="23" t="str">
        <f>IF('5 - Unmit. Risk Register'!C84="","",'5 - Unmit. Risk Register'!C84)</f>
        <v/>
      </c>
      <c r="AY126" s="36" t="str">
        <f>IF('5 - Unmit. Risk Register'!H84="","",'5 - Unmit. Risk Register'!H84)</f>
        <v/>
      </c>
      <c r="AZ126" s="37" t="str">
        <f>IF('5 - Unmit. Risk Register'!I84="","",'5 - Unmit. Risk Register'!I84)</f>
        <v/>
      </c>
      <c r="BA126" s="38" t="str">
        <f>IF('5 - Unmit. Risk Register'!J84="","",'5 - Unmit. Risk Register'!J84)</f>
        <v/>
      </c>
      <c r="CX126" s="18"/>
      <c r="CY126" s="18"/>
      <c r="CZ126" s="18"/>
      <c r="DA126" s="18"/>
      <c r="DB126" s="18"/>
      <c r="DC126" s="18"/>
      <c r="DD126" s="18"/>
      <c r="DE126" s="18"/>
      <c r="DF126" s="18"/>
      <c r="DG126" s="18"/>
      <c r="DH126" s="18"/>
      <c r="DI126" s="18"/>
      <c r="DJ126" s="18"/>
    </row>
    <row r="127" spans="46:114" s="25" customFormat="1" x14ac:dyDescent="0.25">
      <c r="AT127" s="19" t="str">
        <f>IF('5 - Unmit. Risk Register'!A85="","",'5 - Unmit. Risk Register'!A85)</f>
        <v/>
      </c>
      <c r="AU127" s="522" t="str">
        <f>IF('5 - Unmit. Risk Register'!B85="","",'5 - Unmit. Risk Register'!B85)</f>
        <v/>
      </c>
      <c r="AV127" s="523"/>
      <c r="AW127" s="524"/>
      <c r="AX127" s="20" t="str">
        <f>IF('5 - Unmit. Risk Register'!C85="","",'5 - Unmit. Risk Register'!C85)</f>
        <v/>
      </c>
      <c r="AY127" s="39" t="str">
        <f>IF('5 - Unmit. Risk Register'!H85="","",'5 - Unmit. Risk Register'!H85)</f>
        <v/>
      </c>
      <c r="AZ127" s="34" t="str">
        <f>IF('5 - Unmit. Risk Register'!I85="","",'5 - Unmit. Risk Register'!I85)</f>
        <v/>
      </c>
      <c r="BA127" s="35" t="str">
        <f>IF('5 - Unmit. Risk Register'!J85="","",'5 - Unmit. Risk Register'!J85)</f>
        <v/>
      </c>
      <c r="CX127" s="18"/>
      <c r="CY127" s="18"/>
      <c r="CZ127" s="18"/>
      <c r="DA127" s="18"/>
      <c r="DB127" s="18"/>
      <c r="DC127" s="18"/>
      <c r="DD127" s="18"/>
      <c r="DE127" s="18"/>
      <c r="DF127" s="18"/>
      <c r="DG127" s="18"/>
      <c r="DH127" s="18"/>
      <c r="DI127" s="18"/>
      <c r="DJ127" s="18"/>
    </row>
    <row r="128" spans="46:114" s="25" customFormat="1" x14ac:dyDescent="0.25">
      <c r="AT128" s="21" t="str">
        <f>IF('5 - Unmit. Risk Register'!A86="","",'5 - Unmit. Risk Register'!A86)</f>
        <v/>
      </c>
      <c r="AU128" s="519" t="str">
        <f>IF('5 - Unmit. Risk Register'!B86="","",'5 - Unmit. Risk Register'!B86)</f>
        <v/>
      </c>
      <c r="AV128" s="520"/>
      <c r="AW128" s="521"/>
      <c r="AX128" s="23" t="str">
        <f>IF('5 - Unmit. Risk Register'!C86="","",'5 - Unmit. Risk Register'!C86)</f>
        <v/>
      </c>
      <c r="AY128" s="36" t="str">
        <f>IF('5 - Unmit. Risk Register'!H86="","",'5 - Unmit. Risk Register'!H86)</f>
        <v/>
      </c>
      <c r="AZ128" s="37" t="str">
        <f>IF('5 - Unmit. Risk Register'!I86="","",'5 - Unmit. Risk Register'!I86)</f>
        <v/>
      </c>
      <c r="BA128" s="38" t="str">
        <f>IF('5 - Unmit. Risk Register'!J86="","",'5 - Unmit. Risk Register'!J86)</f>
        <v/>
      </c>
      <c r="CX128" s="18"/>
      <c r="CY128" s="18"/>
      <c r="CZ128" s="18"/>
      <c r="DA128" s="18"/>
      <c r="DB128" s="18"/>
      <c r="DC128" s="18"/>
      <c r="DD128" s="18"/>
      <c r="DE128" s="18"/>
      <c r="DF128" s="18"/>
      <c r="DG128" s="18"/>
      <c r="DH128" s="18"/>
      <c r="DI128" s="18"/>
      <c r="DJ128" s="18"/>
    </row>
    <row r="129" spans="19:114" s="25" customFormat="1" x14ac:dyDescent="0.25">
      <c r="AT129" s="19" t="str">
        <f>IF('5 - Unmit. Risk Register'!A87="","",'5 - Unmit. Risk Register'!A87)</f>
        <v/>
      </c>
      <c r="AU129" s="522" t="str">
        <f>IF('5 - Unmit. Risk Register'!B87="","",'5 - Unmit. Risk Register'!B87)</f>
        <v/>
      </c>
      <c r="AV129" s="523"/>
      <c r="AW129" s="524"/>
      <c r="AX129" s="20" t="str">
        <f>IF('5 - Unmit. Risk Register'!C87="","",'5 - Unmit. Risk Register'!C87)</f>
        <v/>
      </c>
      <c r="AY129" s="39" t="str">
        <f>IF('5 - Unmit. Risk Register'!H87="","",'5 - Unmit. Risk Register'!H87)</f>
        <v/>
      </c>
      <c r="AZ129" s="34" t="str">
        <f>IF('5 - Unmit. Risk Register'!I87="","",'5 - Unmit. Risk Register'!I87)</f>
        <v/>
      </c>
      <c r="BA129" s="35" t="str">
        <f>IF('5 - Unmit. Risk Register'!J87="","",'5 - Unmit. Risk Register'!J87)</f>
        <v/>
      </c>
      <c r="CX129" s="18"/>
      <c r="CY129" s="18"/>
      <c r="CZ129" s="18"/>
      <c r="DA129" s="18"/>
      <c r="DB129" s="18"/>
      <c r="DC129" s="18"/>
      <c r="DD129" s="18"/>
      <c r="DE129" s="18"/>
      <c r="DF129" s="18"/>
      <c r="DG129" s="18"/>
      <c r="DH129" s="18"/>
      <c r="DI129" s="18"/>
      <c r="DJ129" s="18"/>
    </row>
    <row r="130" spans="19:114" s="25" customFormat="1" x14ac:dyDescent="0.25">
      <c r="AT130" s="21" t="str">
        <f>IF('5 - Unmit. Risk Register'!A88="","",'5 - Unmit. Risk Register'!A88)</f>
        <v/>
      </c>
      <c r="AU130" s="519" t="str">
        <f>IF('5 - Unmit. Risk Register'!B88="","",'5 - Unmit. Risk Register'!B88)</f>
        <v/>
      </c>
      <c r="AV130" s="520"/>
      <c r="AW130" s="521"/>
      <c r="AX130" s="23" t="str">
        <f>IF('5 - Unmit. Risk Register'!C88="","",'5 - Unmit. Risk Register'!C88)</f>
        <v/>
      </c>
      <c r="AY130" s="36" t="str">
        <f>IF('5 - Unmit. Risk Register'!H88="","",'5 - Unmit. Risk Register'!H88)</f>
        <v/>
      </c>
      <c r="AZ130" s="37" t="str">
        <f>IF('5 - Unmit. Risk Register'!I88="","",'5 - Unmit. Risk Register'!I88)</f>
        <v/>
      </c>
      <c r="BA130" s="38" t="str">
        <f>IF('5 - Unmit. Risk Register'!J88="","",'5 - Unmit. Risk Register'!J88)</f>
        <v/>
      </c>
      <c r="CX130" s="18"/>
      <c r="CY130" s="18"/>
      <c r="CZ130" s="18"/>
      <c r="DA130" s="18"/>
      <c r="DB130" s="18"/>
      <c r="DC130" s="18"/>
      <c r="DD130" s="18"/>
      <c r="DE130" s="18"/>
      <c r="DF130" s="18"/>
      <c r="DG130" s="18"/>
      <c r="DH130" s="18"/>
      <c r="DI130" s="18"/>
      <c r="DJ130" s="18"/>
    </row>
    <row r="131" spans="19:114" s="25" customFormat="1" x14ac:dyDescent="0.25">
      <c r="AT131" s="19" t="str">
        <f>IF('5 - Unmit. Risk Register'!A89="","",'5 - Unmit. Risk Register'!A89)</f>
        <v/>
      </c>
      <c r="AU131" s="522" t="str">
        <f>IF('5 - Unmit. Risk Register'!B89="","",'5 - Unmit. Risk Register'!B89)</f>
        <v/>
      </c>
      <c r="AV131" s="523"/>
      <c r="AW131" s="524"/>
      <c r="AX131" s="20" t="str">
        <f>IF('5 - Unmit. Risk Register'!C89="","",'5 - Unmit. Risk Register'!C89)</f>
        <v/>
      </c>
      <c r="AY131" s="39" t="str">
        <f>IF('5 - Unmit. Risk Register'!H89="","",'5 - Unmit. Risk Register'!H89)</f>
        <v/>
      </c>
      <c r="AZ131" s="34" t="str">
        <f>IF('5 - Unmit. Risk Register'!I89="","",'5 - Unmit. Risk Register'!I89)</f>
        <v/>
      </c>
      <c r="BA131" s="35" t="str">
        <f>IF('5 - Unmit. Risk Register'!J89="","",'5 - Unmit. Risk Register'!J89)</f>
        <v/>
      </c>
      <c r="CX131" s="18"/>
      <c r="CY131" s="18"/>
      <c r="CZ131" s="18"/>
      <c r="DA131" s="18"/>
      <c r="DB131" s="18"/>
      <c r="DC131" s="18"/>
      <c r="DD131" s="18"/>
      <c r="DE131" s="18"/>
      <c r="DF131" s="18"/>
      <c r="DG131" s="18"/>
      <c r="DH131" s="18"/>
      <c r="DI131" s="18"/>
      <c r="DJ131" s="18"/>
    </row>
    <row r="132" spans="19:114" s="25" customFormat="1" x14ac:dyDescent="0.25">
      <c r="AT132" s="21" t="str">
        <f>IF('5 - Unmit. Risk Register'!A90="","",'5 - Unmit. Risk Register'!A90)</f>
        <v/>
      </c>
      <c r="AU132" s="519" t="str">
        <f>IF('5 - Unmit. Risk Register'!B90="","",'5 - Unmit. Risk Register'!B90)</f>
        <v/>
      </c>
      <c r="AV132" s="520"/>
      <c r="AW132" s="521"/>
      <c r="AX132" s="23" t="str">
        <f>IF('5 - Unmit. Risk Register'!C90="","",'5 - Unmit. Risk Register'!C90)</f>
        <v/>
      </c>
      <c r="AY132" s="36" t="str">
        <f>IF('5 - Unmit. Risk Register'!H90="","",'5 - Unmit. Risk Register'!H90)</f>
        <v/>
      </c>
      <c r="AZ132" s="37" t="str">
        <f>IF('5 - Unmit. Risk Register'!I90="","",'5 - Unmit. Risk Register'!I90)</f>
        <v/>
      </c>
      <c r="BA132" s="38" t="str">
        <f>IF('5 - Unmit. Risk Register'!J90="","",'5 - Unmit. Risk Register'!J90)</f>
        <v/>
      </c>
      <c r="CX132" s="18"/>
      <c r="CY132" s="18"/>
      <c r="CZ132" s="18"/>
      <c r="DA132" s="18"/>
      <c r="DB132" s="18"/>
      <c r="DC132" s="18"/>
      <c r="DD132" s="18"/>
      <c r="DE132" s="18"/>
      <c r="DF132" s="18"/>
      <c r="DG132" s="18"/>
      <c r="DH132" s="18"/>
      <c r="DI132" s="18"/>
      <c r="DJ132" s="18"/>
    </row>
    <row r="133" spans="19:114" s="25" customFormat="1" x14ac:dyDescent="0.25">
      <c r="AT133" s="19" t="str">
        <f>IF('5 - Unmit. Risk Register'!A91="","",'5 - Unmit. Risk Register'!A91)</f>
        <v/>
      </c>
      <c r="AU133" s="522" t="str">
        <f>IF('5 - Unmit. Risk Register'!B91="","",'5 - Unmit. Risk Register'!B91)</f>
        <v/>
      </c>
      <c r="AV133" s="523"/>
      <c r="AW133" s="524"/>
      <c r="AX133" s="20" t="str">
        <f>IF('5 - Unmit. Risk Register'!C91="","",'5 - Unmit. Risk Register'!C91)</f>
        <v/>
      </c>
      <c r="AY133" s="39" t="str">
        <f>IF('5 - Unmit. Risk Register'!H91="","",'5 - Unmit. Risk Register'!H91)</f>
        <v/>
      </c>
      <c r="AZ133" s="34" t="str">
        <f>IF('5 - Unmit. Risk Register'!I91="","",'5 - Unmit. Risk Register'!I91)</f>
        <v/>
      </c>
      <c r="BA133" s="35" t="str">
        <f>IF('5 - Unmit. Risk Register'!J91="","",'5 - Unmit. Risk Register'!J91)</f>
        <v/>
      </c>
      <c r="CX133" s="18"/>
      <c r="CY133" s="18"/>
      <c r="CZ133" s="18"/>
      <c r="DA133" s="18"/>
      <c r="DB133" s="18"/>
      <c r="DC133" s="18"/>
      <c r="DD133" s="18"/>
      <c r="DE133" s="18"/>
      <c r="DF133" s="18"/>
      <c r="DG133" s="18"/>
      <c r="DH133" s="18"/>
      <c r="DI133" s="18"/>
      <c r="DJ133" s="18"/>
    </row>
    <row r="134" spans="19:114" s="25" customFormat="1" x14ac:dyDescent="0.25">
      <c r="AT134" s="21" t="str">
        <f>IF('5 - Unmit. Risk Register'!A92="","",'5 - Unmit. Risk Register'!A92)</f>
        <v/>
      </c>
      <c r="AU134" s="519" t="str">
        <f>IF('5 - Unmit. Risk Register'!B92="","",'5 - Unmit. Risk Register'!B92)</f>
        <v/>
      </c>
      <c r="AV134" s="520"/>
      <c r="AW134" s="521"/>
      <c r="AX134" s="23" t="str">
        <f>IF('5 - Unmit. Risk Register'!C92="","",'5 - Unmit. Risk Register'!C92)</f>
        <v/>
      </c>
      <c r="AY134" s="36" t="str">
        <f>IF('5 - Unmit. Risk Register'!H92="","",'5 - Unmit. Risk Register'!H92)</f>
        <v/>
      </c>
      <c r="AZ134" s="37" t="str">
        <f>IF('5 - Unmit. Risk Register'!I92="","",'5 - Unmit. Risk Register'!I92)</f>
        <v/>
      </c>
      <c r="BA134" s="38" t="str">
        <f>IF('5 - Unmit. Risk Register'!J92="","",'5 - Unmit. Risk Register'!J92)</f>
        <v/>
      </c>
      <c r="CX134" s="18"/>
      <c r="CY134" s="18"/>
      <c r="CZ134" s="18"/>
      <c r="DA134" s="18"/>
      <c r="DB134" s="18"/>
      <c r="DC134" s="18"/>
      <c r="DD134" s="18"/>
      <c r="DE134" s="18"/>
      <c r="DF134" s="18"/>
      <c r="DG134" s="18"/>
      <c r="DH134" s="18"/>
      <c r="DI134" s="18"/>
      <c r="DJ134" s="18"/>
    </row>
    <row r="135" spans="19:114" s="25" customFormat="1" x14ac:dyDescent="0.25">
      <c r="AT135" s="19" t="str">
        <f>IF('5 - Unmit. Risk Register'!A93="","",'5 - Unmit. Risk Register'!A93)</f>
        <v/>
      </c>
      <c r="AU135" s="522" t="str">
        <f>IF('5 - Unmit. Risk Register'!B93="","",'5 - Unmit. Risk Register'!B93)</f>
        <v/>
      </c>
      <c r="AV135" s="523"/>
      <c r="AW135" s="524"/>
      <c r="AX135" s="20" t="str">
        <f>IF('5 - Unmit. Risk Register'!C93="","",'5 - Unmit. Risk Register'!C93)</f>
        <v/>
      </c>
      <c r="AY135" s="39" t="str">
        <f>IF('5 - Unmit. Risk Register'!H93="","",'5 - Unmit. Risk Register'!H93)</f>
        <v/>
      </c>
      <c r="AZ135" s="34" t="str">
        <f>IF('5 - Unmit. Risk Register'!I93="","",'5 - Unmit. Risk Register'!I93)</f>
        <v/>
      </c>
      <c r="BA135" s="35" t="str">
        <f>IF('5 - Unmit. Risk Register'!J93="","",'5 - Unmit. Risk Register'!J93)</f>
        <v/>
      </c>
      <c r="CX135" s="18"/>
      <c r="CY135" s="18"/>
      <c r="CZ135" s="18"/>
      <c r="DA135" s="18"/>
      <c r="DB135" s="18"/>
      <c r="DC135" s="18"/>
      <c r="DD135" s="18"/>
      <c r="DE135" s="18"/>
      <c r="DF135" s="18"/>
      <c r="DG135" s="18"/>
      <c r="DH135" s="18"/>
      <c r="DI135" s="18"/>
      <c r="DJ135" s="18"/>
    </row>
    <row r="136" spans="19:114" s="25" customFormat="1" x14ac:dyDescent="0.25">
      <c r="AT136" s="21" t="str">
        <f>IF('5 - Unmit. Risk Register'!A94="","",'5 - Unmit. Risk Register'!A94)</f>
        <v/>
      </c>
      <c r="AU136" s="519" t="str">
        <f>IF('5 - Unmit. Risk Register'!B94="","",'5 - Unmit. Risk Register'!B94)</f>
        <v/>
      </c>
      <c r="AV136" s="520"/>
      <c r="AW136" s="521"/>
      <c r="AX136" s="23" t="str">
        <f>IF('5 - Unmit. Risk Register'!C94="","",'5 - Unmit. Risk Register'!C94)</f>
        <v/>
      </c>
      <c r="AY136" s="36" t="str">
        <f>IF('5 - Unmit. Risk Register'!H94="","",'5 - Unmit. Risk Register'!H94)</f>
        <v/>
      </c>
      <c r="AZ136" s="37" t="str">
        <f>IF('5 - Unmit. Risk Register'!I94="","",'5 - Unmit. Risk Register'!I94)</f>
        <v/>
      </c>
      <c r="BA136" s="38" t="str">
        <f>IF('5 - Unmit. Risk Register'!J94="","",'5 - Unmit. Risk Register'!J94)</f>
        <v/>
      </c>
      <c r="CX136" s="18"/>
      <c r="CY136" s="18"/>
      <c r="CZ136" s="18"/>
      <c r="DA136" s="18"/>
      <c r="DB136" s="18"/>
      <c r="DC136" s="18"/>
      <c r="DD136" s="18"/>
      <c r="DE136" s="18"/>
      <c r="DF136" s="18"/>
      <c r="DG136" s="18"/>
      <c r="DH136" s="18"/>
      <c r="DI136" s="18"/>
      <c r="DJ136" s="18"/>
    </row>
    <row r="137" spans="19:114" s="25" customFormat="1" x14ac:dyDescent="0.25">
      <c r="AT137" s="19" t="str">
        <f>IF('5 - Unmit. Risk Register'!A95="","",'5 - Unmit. Risk Register'!A95)</f>
        <v/>
      </c>
      <c r="AU137" s="522" t="str">
        <f>IF('5 - Unmit. Risk Register'!B95="","",'5 - Unmit. Risk Register'!B95)</f>
        <v/>
      </c>
      <c r="AV137" s="523"/>
      <c r="AW137" s="524"/>
      <c r="AX137" s="20" t="str">
        <f>IF('5 - Unmit. Risk Register'!C95="","",'5 - Unmit. Risk Register'!C95)</f>
        <v/>
      </c>
      <c r="AY137" s="39" t="str">
        <f>IF('5 - Unmit. Risk Register'!H95="","",'5 - Unmit. Risk Register'!H95)</f>
        <v/>
      </c>
      <c r="AZ137" s="34" t="str">
        <f>IF('5 - Unmit. Risk Register'!I95="","",'5 - Unmit. Risk Register'!I95)</f>
        <v/>
      </c>
      <c r="BA137" s="35" t="str">
        <f>IF('5 - Unmit. Risk Register'!J95="","",'5 - Unmit. Risk Register'!J95)</f>
        <v/>
      </c>
      <c r="CX137" s="18"/>
      <c r="CY137" s="18"/>
      <c r="CZ137" s="18"/>
      <c r="DA137" s="18"/>
      <c r="DB137" s="18"/>
      <c r="DC137" s="18"/>
      <c r="DD137" s="18"/>
      <c r="DE137" s="18"/>
      <c r="DF137" s="18"/>
      <c r="DG137" s="18"/>
      <c r="DH137" s="18"/>
      <c r="DI137" s="18"/>
      <c r="DJ137" s="18"/>
    </row>
    <row r="138" spans="19:114" s="25" customFormat="1" x14ac:dyDescent="0.25">
      <c r="AT138" s="21" t="str">
        <f>IF('5 - Unmit. Risk Register'!A96="","",'5 - Unmit. Risk Register'!A96)</f>
        <v/>
      </c>
      <c r="AU138" s="519" t="str">
        <f>IF('5 - Unmit. Risk Register'!B96="","",'5 - Unmit. Risk Register'!B96)</f>
        <v/>
      </c>
      <c r="AV138" s="520"/>
      <c r="AW138" s="521"/>
      <c r="AX138" s="23" t="str">
        <f>IF('5 - Unmit. Risk Register'!C96="","",'5 - Unmit. Risk Register'!C96)</f>
        <v/>
      </c>
      <c r="AY138" s="36" t="str">
        <f>IF('5 - Unmit. Risk Register'!H96="","",'5 - Unmit. Risk Register'!H96)</f>
        <v/>
      </c>
      <c r="AZ138" s="37" t="str">
        <f>IF('5 - Unmit. Risk Register'!I96="","",'5 - Unmit. Risk Register'!I96)</f>
        <v/>
      </c>
      <c r="BA138" s="38" t="str">
        <f>IF('5 - Unmit. Risk Register'!J96="","",'5 - Unmit. Risk Register'!J96)</f>
        <v/>
      </c>
      <c r="CX138" s="18"/>
      <c r="CY138" s="18"/>
      <c r="CZ138" s="18"/>
      <c r="DA138" s="18"/>
      <c r="DB138" s="18"/>
      <c r="DC138" s="18"/>
      <c r="DD138" s="18"/>
      <c r="DE138" s="18"/>
      <c r="DF138" s="18"/>
      <c r="DG138" s="18"/>
      <c r="DH138" s="18"/>
      <c r="DI138" s="18"/>
      <c r="DJ138" s="18"/>
    </row>
    <row r="139" spans="19:114" s="25" customFormat="1" x14ac:dyDescent="0.25">
      <c r="AT139" s="19" t="str">
        <f>IF('5 - Unmit. Risk Register'!A97="","",'5 - Unmit. Risk Register'!A97)</f>
        <v/>
      </c>
      <c r="AU139" s="522" t="str">
        <f>IF('5 - Unmit. Risk Register'!B97="","",'5 - Unmit. Risk Register'!B97)</f>
        <v/>
      </c>
      <c r="AV139" s="523"/>
      <c r="AW139" s="524"/>
      <c r="AX139" s="20" t="str">
        <f>IF('5 - Unmit. Risk Register'!C97="","",'5 - Unmit. Risk Register'!C97)</f>
        <v/>
      </c>
      <c r="AY139" s="39" t="str">
        <f>IF('5 - Unmit. Risk Register'!H97="","",'5 - Unmit. Risk Register'!H97)</f>
        <v/>
      </c>
      <c r="AZ139" s="34" t="str">
        <f>IF('5 - Unmit. Risk Register'!I97="","",'5 - Unmit. Risk Register'!I97)</f>
        <v/>
      </c>
      <c r="BA139" s="35" t="str">
        <f>IF('5 - Unmit. Risk Register'!J97="","",'5 - Unmit. Risk Register'!J97)</f>
        <v/>
      </c>
      <c r="CX139" s="18"/>
      <c r="CY139" s="18"/>
      <c r="CZ139" s="18"/>
      <c r="DA139" s="18"/>
      <c r="DB139" s="18"/>
      <c r="DC139" s="18"/>
      <c r="DD139" s="18"/>
      <c r="DE139" s="18"/>
      <c r="DF139" s="18"/>
      <c r="DG139" s="18"/>
      <c r="DH139" s="18"/>
      <c r="DI139" s="18"/>
      <c r="DJ139" s="18"/>
    </row>
    <row r="140" spans="19:114" s="25" customFormat="1" x14ac:dyDescent="0.25">
      <c r="AT140" s="21" t="str">
        <f>IF('5 - Unmit. Risk Register'!A98="","",'5 - Unmit. Risk Register'!A98)</f>
        <v/>
      </c>
      <c r="AU140" s="519" t="str">
        <f>IF('5 - Unmit. Risk Register'!B98="","",'5 - Unmit. Risk Register'!B98)</f>
        <v/>
      </c>
      <c r="AV140" s="520"/>
      <c r="AW140" s="521"/>
      <c r="AX140" s="23" t="str">
        <f>IF('5 - Unmit. Risk Register'!C98="","",'5 - Unmit. Risk Register'!C98)</f>
        <v/>
      </c>
      <c r="AY140" s="36" t="str">
        <f>IF('5 - Unmit. Risk Register'!H98="","",'5 - Unmit. Risk Register'!H98)</f>
        <v/>
      </c>
      <c r="AZ140" s="37" t="str">
        <f>IF('5 - Unmit. Risk Register'!I98="","",'5 - Unmit. Risk Register'!I98)</f>
        <v/>
      </c>
      <c r="BA140" s="38" t="str">
        <f>IF('5 - Unmit. Risk Register'!J98="","",'5 - Unmit. Risk Register'!J98)</f>
        <v/>
      </c>
      <c r="CQ140" s="18"/>
      <c r="CR140" s="18"/>
      <c r="CS140" s="18"/>
      <c r="CT140" s="18"/>
      <c r="CU140" s="18"/>
      <c r="CV140" s="18"/>
      <c r="CW140" s="18"/>
      <c r="CX140" s="18"/>
      <c r="CY140" s="18"/>
      <c r="CZ140" s="18"/>
      <c r="DA140" s="18"/>
      <c r="DB140" s="18"/>
      <c r="DC140" s="18"/>
      <c r="DD140" s="18"/>
      <c r="DE140" s="18"/>
      <c r="DF140" s="18"/>
      <c r="DG140" s="18"/>
      <c r="DH140" s="18"/>
      <c r="DI140" s="18"/>
      <c r="DJ140" s="18"/>
    </row>
    <row r="141" spans="19:114" s="18" customFormat="1" x14ac:dyDescent="0.25">
      <c r="S141" s="25"/>
      <c r="T141" s="25"/>
      <c r="U141" s="25"/>
      <c r="AA141" s="25"/>
      <c r="AB141" s="25"/>
      <c r="AC141" s="25"/>
      <c r="AD141" s="25"/>
      <c r="AE141" s="25"/>
      <c r="AF141" s="25"/>
      <c r="AG141" s="25"/>
      <c r="AT141" s="19" t="str">
        <f>IF('5 - Unmit. Risk Register'!A99="","",'5 - Unmit. Risk Register'!A99)</f>
        <v/>
      </c>
      <c r="AU141" s="522" t="str">
        <f>IF('5 - Unmit. Risk Register'!B99="","",'5 - Unmit. Risk Register'!B99)</f>
        <v/>
      </c>
      <c r="AV141" s="523"/>
      <c r="AW141" s="524"/>
      <c r="AX141" s="20" t="str">
        <f>IF('5 - Unmit. Risk Register'!C99="","",'5 - Unmit. Risk Register'!C99)</f>
        <v/>
      </c>
      <c r="AY141" s="39" t="str">
        <f>IF('5 - Unmit. Risk Register'!H99="","",'5 - Unmit. Risk Register'!H99)</f>
        <v/>
      </c>
      <c r="AZ141" s="34" t="str">
        <f>IF('5 - Unmit. Risk Register'!I99="","",'5 - Unmit. Risk Register'!I99)</f>
        <v/>
      </c>
      <c r="BA141" s="35" t="str">
        <f>IF('5 - Unmit. Risk Register'!J99="","",'5 - Unmit. Risk Register'!J99)</f>
        <v/>
      </c>
      <c r="CF141" s="25"/>
      <c r="CG141" s="25"/>
      <c r="CH141" s="25"/>
      <c r="CI141" s="25"/>
      <c r="CJ141" s="25"/>
      <c r="CK141" s="25"/>
      <c r="CL141" s="25"/>
      <c r="CM141" s="25"/>
      <c r="CN141" s="25"/>
      <c r="CO141" s="25"/>
      <c r="CP141" s="25"/>
    </row>
    <row r="142" spans="19:114" s="18" customFormat="1" x14ac:dyDescent="0.25">
      <c r="S142" s="25"/>
      <c r="T142" s="25"/>
      <c r="AA142" s="25"/>
      <c r="AB142" s="25"/>
      <c r="AC142" s="25"/>
      <c r="AD142" s="25"/>
      <c r="AE142" s="25"/>
      <c r="AF142" s="25"/>
      <c r="AG142" s="25"/>
      <c r="AT142" s="21" t="str">
        <f>IF('5 - Unmit. Risk Register'!A100="","",'5 - Unmit. Risk Register'!A100)</f>
        <v/>
      </c>
      <c r="AU142" s="519" t="str">
        <f>IF('5 - Unmit. Risk Register'!B100="","",'5 - Unmit. Risk Register'!B100)</f>
        <v/>
      </c>
      <c r="AV142" s="520"/>
      <c r="AW142" s="521"/>
      <c r="AX142" s="23" t="str">
        <f>IF('5 - Unmit. Risk Register'!C100="","",'5 - Unmit. Risk Register'!C100)</f>
        <v/>
      </c>
      <c r="AY142" s="36" t="str">
        <f>IF('5 - Unmit. Risk Register'!H100="","",'5 - Unmit. Risk Register'!H100)</f>
        <v/>
      </c>
      <c r="AZ142" s="37" t="str">
        <f>IF('5 - Unmit. Risk Register'!I100="","",'5 - Unmit. Risk Register'!I100)</f>
        <v/>
      </c>
      <c r="BA142" s="38" t="str">
        <f>IF('5 - Unmit. Risk Register'!J100="","",'5 - Unmit. Risk Register'!J100)</f>
        <v/>
      </c>
      <c r="CF142" s="25"/>
      <c r="CG142" s="25"/>
      <c r="CH142" s="25"/>
      <c r="CI142" s="25"/>
      <c r="CJ142" s="25"/>
      <c r="CK142" s="25"/>
      <c r="CL142" s="25"/>
      <c r="CM142" s="25"/>
      <c r="CN142" s="25"/>
      <c r="CO142" s="25"/>
      <c r="CP142" s="25"/>
    </row>
    <row r="143" spans="19:114" s="18" customFormat="1" x14ac:dyDescent="0.25">
      <c r="AA143" s="25"/>
      <c r="AB143" s="25"/>
      <c r="AC143" s="25"/>
      <c r="AD143" s="25"/>
      <c r="AE143" s="25"/>
      <c r="AF143" s="25"/>
      <c r="AG143" s="25"/>
      <c r="AT143" s="19" t="str">
        <f>IF('5 - Unmit. Risk Register'!A101="","",'5 - Unmit. Risk Register'!A101)</f>
        <v/>
      </c>
      <c r="AU143" s="522" t="str">
        <f>IF('5 - Unmit. Risk Register'!B101="","",'5 - Unmit. Risk Register'!B101)</f>
        <v/>
      </c>
      <c r="AV143" s="523"/>
      <c r="AW143" s="524"/>
      <c r="AX143" s="20" t="str">
        <f>IF('5 - Unmit. Risk Register'!C101="","",'5 - Unmit. Risk Register'!C101)</f>
        <v/>
      </c>
      <c r="AY143" s="39" t="str">
        <f>IF('5 - Unmit. Risk Register'!H101="","",'5 - Unmit. Risk Register'!H101)</f>
        <v/>
      </c>
      <c r="AZ143" s="34" t="str">
        <f>IF('5 - Unmit. Risk Register'!I101="","",'5 - Unmit. Risk Register'!I101)</f>
        <v/>
      </c>
      <c r="BA143" s="35" t="str">
        <f>IF('5 - Unmit. Risk Register'!J101="","",'5 - Unmit. Risk Register'!J101)</f>
        <v/>
      </c>
      <c r="CF143" s="25"/>
      <c r="CG143" s="25"/>
      <c r="CH143" s="25"/>
      <c r="CI143" s="25"/>
      <c r="CJ143" s="25"/>
      <c r="CK143" s="25"/>
      <c r="CL143" s="25"/>
      <c r="CM143" s="25"/>
      <c r="CN143" s="25"/>
      <c r="CO143" s="25"/>
      <c r="CP143" s="25"/>
    </row>
    <row r="144" spans="19:114" s="18" customFormat="1" x14ac:dyDescent="0.25">
      <c r="AA144" s="25"/>
      <c r="AB144" s="25"/>
      <c r="AC144" s="25"/>
      <c r="AD144" s="25"/>
      <c r="AE144" s="25"/>
      <c r="AF144" s="25"/>
      <c r="AG144" s="25"/>
      <c r="AT144" s="21" t="str">
        <f>IF('5 - Unmit. Risk Register'!A102="","",'5 - Unmit. Risk Register'!A102)</f>
        <v/>
      </c>
      <c r="AU144" s="519" t="str">
        <f>IF('5 - Unmit. Risk Register'!B102="","",'5 - Unmit. Risk Register'!B102)</f>
        <v/>
      </c>
      <c r="AV144" s="520"/>
      <c r="AW144" s="521"/>
      <c r="AX144" s="23" t="str">
        <f>IF('5 - Unmit. Risk Register'!C102="","",'5 - Unmit. Risk Register'!C102)</f>
        <v/>
      </c>
      <c r="AY144" s="36" t="str">
        <f>IF('5 - Unmit. Risk Register'!H102="","",'5 - Unmit. Risk Register'!H102)</f>
        <v/>
      </c>
      <c r="AZ144" s="37" t="str">
        <f>IF('5 - Unmit. Risk Register'!I102="","",'5 - Unmit. Risk Register'!I102)</f>
        <v/>
      </c>
      <c r="BA144" s="38" t="str">
        <f>IF('5 - Unmit. Risk Register'!J102="","",'5 - Unmit. Risk Register'!J102)</f>
        <v/>
      </c>
      <c r="CF144" s="25"/>
      <c r="CG144" s="25"/>
      <c r="CH144" s="25"/>
      <c r="CI144" s="25"/>
      <c r="CJ144" s="25"/>
      <c r="CK144" s="25"/>
      <c r="CL144" s="25"/>
      <c r="CM144" s="25"/>
      <c r="CN144" s="25"/>
      <c r="CO144" s="25"/>
      <c r="CP144" s="25"/>
    </row>
    <row r="145" spans="19:94" s="18" customFormat="1" x14ac:dyDescent="0.25">
      <c r="AT145" s="19" t="str">
        <f>IF('5 - Unmit. Risk Register'!A103="","",'5 - Unmit. Risk Register'!A103)</f>
        <v/>
      </c>
      <c r="AU145" s="522" t="str">
        <f>IF('5 - Unmit. Risk Register'!B103="","",'5 - Unmit. Risk Register'!B103)</f>
        <v/>
      </c>
      <c r="AV145" s="523"/>
      <c r="AW145" s="524"/>
      <c r="AX145" s="20" t="str">
        <f>IF('5 - Unmit. Risk Register'!C103="","",'5 - Unmit. Risk Register'!C103)</f>
        <v/>
      </c>
      <c r="AY145" s="39" t="str">
        <f>IF('5 - Unmit. Risk Register'!H103="","",'5 - Unmit. Risk Register'!H103)</f>
        <v/>
      </c>
      <c r="AZ145" s="34" t="str">
        <f>IF('5 - Unmit. Risk Register'!I103="","",'5 - Unmit. Risk Register'!I103)</f>
        <v/>
      </c>
      <c r="BA145" s="35" t="str">
        <f>IF('5 - Unmit. Risk Register'!J103="","",'5 - Unmit. Risk Register'!J103)</f>
        <v/>
      </c>
      <c r="CF145" s="25"/>
      <c r="CG145" s="25"/>
      <c r="CH145" s="25"/>
      <c r="CI145" s="25"/>
      <c r="CJ145" s="25"/>
      <c r="CK145" s="25"/>
      <c r="CL145" s="25"/>
      <c r="CM145" s="25"/>
      <c r="CN145" s="25"/>
      <c r="CO145" s="25"/>
      <c r="CP145" s="25"/>
    </row>
    <row r="146" spans="19:94" s="18" customFormat="1" x14ac:dyDescent="0.25">
      <c r="AT146" s="21" t="str">
        <f>IF('5 - Unmit. Risk Register'!A104="","",'5 - Unmit. Risk Register'!A104)</f>
        <v/>
      </c>
      <c r="AU146" s="519" t="str">
        <f>IF('5 - Unmit. Risk Register'!B104="","",'5 - Unmit. Risk Register'!B104)</f>
        <v/>
      </c>
      <c r="AV146" s="520"/>
      <c r="AW146" s="521"/>
      <c r="AX146" s="23" t="str">
        <f>IF('5 - Unmit. Risk Register'!C104="","",'5 - Unmit. Risk Register'!C104)</f>
        <v/>
      </c>
      <c r="AY146" s="36" t="str">
        <f>IF('5 - Unmit. Risk Register'!H104="","",'5 - Unmit. Risk Register'!H104)</f>
        <v/>
      </c>
      <c r="AZ146" s="37" t="str">
        <f>IF('5 - Unmit. Risk Register'!I104="","",'5 - Unmit. Risk Register'!I104)</f>
        <v/>
      </c>
      <c r="BA146" s="38" t="str">
        <f>IF('5 - Unmit. Risk Register'!J104="","",'5 - Unmit. Risk Register'!J104)</f>
        <v/>
      </c>
      <c r="CF146" s="25"/>
      <c r="CG146" s="25"/>
      <c r="CH146" s="25"/>
      <c r="CI146" s="25"/>
      <c r="CJ146" s="25"/>
      <c r="CK146" s="25"/>
      <c r="CL146" s="25"/>
      <c r="CM146" s="25"/>
      <c r="CN146" s="25"/>
      <c r="CO146" s="25"/>
      <c r="CP146" s="25"/>
    </row>
    <row r="147" spans="19:94" x14ac:dyDescent="0.25">
      <c r="S147" s="18"/>
      <c r="T147" s="18"/>
      <c r="U147" s="18"/>
      <c r="CF147" s="3"/>
      <c r="CG147" s="3"/>
      <c r="CH147" s="3"/>
      <c r="CI147" s="3"/>
      <c r="CJ147" s="3"/>
      <c r="CK147" s="3"/>
      <c r="CL147" s="3"/>
      <c r="CM147" s="3"/>
      <c r="CN147" s="3"/>
      <c r="CO147" s="3"/>
      <c r="CP147" s="3"/>
    </row>
    <row r="148" spans="19:94" x14ac:dyDescent="0.25">
      <c r="CF148" s="3"/>
      <c r="CG148" s="3"/>
      <c r="CH148" s="3"/>
      <c r="CI148" s="3"/>
      <c r="CJ148" s="3"/>
      <c r="CK148" s="3"/>
      <c r="CL148" s="3"/>
      <c r="CM148" s="3"/>
      <c r="CN148" s="3"/>
      <c r="CO148" s="3"/>
      <c r="CP148" s="3"/>
    </row>
    <row r="149" spans="19:94" ht="18" x14ac:dyDescent="0.25">
      <c r="AT149" s="384" t="s">
        <v>222</v>
      </c>
      <c r="AU149" s="384"/>
      <c r="AV149" s="384"/>
      <c r="AW149" s="384"/>
      <c r="AX149" s="384"/>
      <c r="AY149" s="384"/>
      <c r="AZ149" s="384"/>
      <c r="BA149" s="384"/>
    </row>
    <row r="150" spans="19:94" ht="108" x14ac:dyDescent="0.25">
      <c r="AT150" s="596" t="s">
        <v>71</v>
      </c>
      <c r="AU150" s="596" t="s">
        <v>72</v>
      </c>
      <c r="AV150" s="596" t="s">
        <v>78</v>
      </c>
      <c r="AW150" s="596" t="s">
        <v>198</v>
      </c>
      <c r="AX150" s="596" t="s">
        <v>376</v>
      </c>
      <c r="AY150" s="634" t="s">
        <v>181</v>
      </c>
      <c r="AZ150" s="634" t="s">
        <v>377</v>
      </c>
      <c r="BA150" s="596" t="s">
        <v>85</v>
      </c>
    </row>
    <row r="151" spans="19:94" ht="6" customHeight="1" x14ac:dyDescent="0.25">
      <c r="AT151" s="206"/>
      <c r="AU151" s="206"/>
      <c r="AV151" s="206"/>
      <c r="AW151" s="206"/>
      <c r="AX151" s="206"/>
      <c r="AY151" s="206"/>
      <c r="AZ151" s="206"/>
      <c r="BA151" s="206"/>
    </row>
    <row r="152" spans="19:94" ht="15" hidden="1" customHeight="1" x14ac:dyDescent="0.25">
      <c r="AT152" s="206"/>
      <c r="AU152" s="206"/>
      <c r="AV152" s="206"/>
      <c r="AW152" s="206"/>
      <c r="AX152" s="206"/>
      <c r="AY152" s="206"/>
      <c r="AZ152" s="206"/>
      <c r="BA152" s="206"/>
    </row>
    <row r="153" spans="19:94" ht="15" hidden="1" customHeight="1" x14ac:dyDescent="0.25">
      <c r="AT153" s="206"/>
      <c r="AU153" s="206"/>
      <c r="AV153" s="206"/>
      <c r="AW153" s="206"/>
      <c r="AX153" s="206"/>
      <c r="AY153" s="206"/>
      <c r="AZ153" s="206"/>
      <c r="BA153" s="206"/>
    </row>
    <row r="154" spans="19:94" ht="18" hidden="1" x14ac:dyDescent="0.25">
      <c r="AT154" s="207"/>
      <c r="AU154" s="207"/>
      <c r="AV154" s="207"/>
      <c r="AW154" s="207"/>
      <c r="AX154" s="207"/>
      <c r="AY154" s="207"/>
      <c r="AZ154" s="207"/>
      <c r="BA154" s="207"/>
    </row>
    <row r="155" spans="19:94" s="18" customFormat="1" x14ac:dyDescent="0.25">
      <c r="S155"/>
      <c r="T155"/>
      <c r="U155"/>
      <c r="AT155" s="19" t="str">
        <f>IF('10 - Mit. Risk Register'!A5="","",'10 - Mit. Risk Register'!A5)</f>
        <v>RR-8</v>
      </c>
      <c r="AU155" s="20" t="str">
        <f>IF('10 - Mit. Risk Register'!B5="","",'10 - Mit. Risk Register'!B5)</f>
        <v>QDOT helps City pay for water and sewer-line relocation</v>
      </c>
      <c r="AV155" s="20" t="str">
        <f>IF('10 - Mit. Risk Register'!C5="","",'10 - Mit. Risk Register'!C5)</f>
        <v>Threat</v>
      </c>
      <c r="AW155" s="39">
        <f>IF('10 - Mit. Risk Register'!H5="", "", '10 - Mit. Risk Register'!H5)</f>
        <v>0.94937440663165085</v>
      </c>
      <c r="AX155" s="33">
        <f>IF('10 - Mit. Risk Register'!H5="","",'10 - Mit. Risk Register'!H5)</f>
        <v>0.94937440663165085</v>
      </c>
      <c r="AY155" s="34">
        <f>IFERROR(IF(AX155="","",(AX155-AW155)/ABS(AW155)),0)</f>
        <v>0</v>
      </c>
      <c r="AZ155" s="34">
        <f>IF('10 - Mit. Risk Register'!I5="","",'10 - Mit. Risk Register'!I5)</f>
        <v>0.15798166755192672</v>
      </c>
      <c r="BA155" s="40">
        <f>IF('10 - Mit. Risk Register'!J5="","",'10 - Mit. Risk Register'!J5)</f>
        <v>1</v>
      </c>
    </row>
    <row r="156" spans="19:94" s="18" customFormat="1" x14ac:dyDescent="0.25">
      <c r="AT156" s="21" t="str">
        <f>IF('10 - Mit. Risk Register'!A6="","",'10 - Mit. Risk Register'!A6)</f>
        <v>PR-1</v>
      </c>
      <c r="AU156" s="22" t="str">
        <f>IF('10 - Mit. Risk Register'!B6="","",'10 - Mit. Risk Register'!B6)</f>
        <v>Uncertainty in construction-cost inflation rate</v>
      </c>
      <c r="AV156" s="23" t="str">
        <f>IF('10 - Mit. Risk Register'!C6="","",'10 - Mit. Risk Register'!C6)</f>
        <v>Threat</v>
      </c>
      <c r="AW156" s="36">
        <f>IF('10 - Mit. Risk Register'!H6="", "", '10 - Mit. Risk Register'!H6)</f>
        <v>0.61716339357451877</v>
      </c>
      <c r="AX156" s="36">
        <f>IF('10 - Mit. Risk Register'!H6="","",'10 - Mit. Risk Register'!H6)</f>
        <v>0.61716339357451877</v>
      </c>
      <c r="AY156" s="37">
        <f t="shared" ref="AY156:AY219" si="0">IFERROR(IF(AX156="","",(AX156-AW156)/ABS(AW156)),0)</f>
        <v>0</v>
      </c>
      <c r="AZ156" s="37">
        <f>IF('10 - Mit. Risk Register'!I6="","",'10 - Mit. Risk Register'!I6)</f>
        <v>0.10269973720361507</v>
      </c>
      <c r="BA156" s="38">
        <f>IF('10 - Mit. Risk Register'!J6="","",'10 - Mit. Risk Register'!J6)</f>
        <v>2</v>
      </c>
    </row>
    <row r="157" spans="19:94" s="18" customFormat="1" x14ac:dyDescent="0.25">
      <c r="AT157" s="19" t="str">
        <f>IF('10 - Mit. Risk Register'!A7="","",'10 - Mit. Risk Register'!A7)</f>
        <v>RR-1</v>
      </c>
      <c r="AU157" s="24" t="str">
        <f>IF('10 - Mit. Risk Register'!B7="","",'10 - Mit. Risk Register'!B7)</f>
        <v>Uncertainty in ROW inflation rate</v>
      </c>
      <c r="AV157" s="20" t="str">
        <f>IF('10 - Mit. Risk Register'!C7="","",'10 - Mit. Risk Register'!C7)</f>
        <v>Threat</v>
      </c>
      <c r="AW157" s="39">
        <f>IF('10 - Mit. Risk Register'!H7="", "", '10 - Mit. Risk Register'!H7)</f>
        <v>0.6036484666444023</v>
      </c>
      <c r="AX157" s="39">
        <f>IF('10 - Mit. Risk Register'!H7="","",'10 - Mit. Risk Register'!H7)</f>
        <v>0.6036484666444023</v>
      </c>
      <c r="AY157" s="34">
        <f t="shared" si="0"/>
        <v>0</v>
      </c>
      <c r="AZ157" s="34">
        <f>IF('10 - Mit. Risk Register'!I7="","",'10 - Mit. Risk Register'!I7)</f>
        <v>0.10045077127579156</v>
      </c>
      <c r="BA157" s="35">
        <f>IF('10 - Mit. Risk Register'!J7="","",'10 - Mit. Risk Register'!J7)</f>
        <v>3</v>
      </c>
    </row>
    <row r="158" spans="19:94" s="18" customFormat="1" x14ac:dyDescent="0.25">
      <c r="AT158" s="21" t="str">
        <f>IF('10 - Mit. Risk Register'!A8="","",'10 - Mit. Risk Register'!A8)</f>
        <v>PD-13</v>
      </c>
      <c r="AU158" s="22" t="str">
        <f>IF('10 - Mit. Risk Register'!B8="","",'10 - Mit. Risk Register'!B8)</f>
        <v>Change in environmental documentation.</v>
      </c>
      <c r="AV158" s="23" t="str">
        <f>IF('10 - Mit. Risk Register'!C8="","",'10 - Mit. Risk Register'!C8)</f>
        <v>Threat</v>
      </c>
      <c r="AW158" s="36">
        <f>IF('10 - Mit. Risk Register'!H8="", "", '10 - Mit. Risk Register'!H8)</f>
        <v>0.37949026879033604</v>
      </c>
      <c r="AX158" s="36">
        <f>IF('10 - Mit. Risk Register'!H8="","",'10 - Mit. Risk Register'!H8)</f>
        <v>0.37949026879033604</v>
      </c>
      <c r="AY158" s="37">
        <f t="shared" si="0"/>
        <v>0</v>
      </c>
      <c r="AZ158" s="37">
        <f>IF('10 - Mit. Risk Register'!I8="","",'10 - Mit. Risk Register'!I8)</f>
        <v>6.3149485665972074E-2</v>
      </c>
      <c r="BA158" s="38">
        <f>IF('10 - Mit. Risk Register'!J8="","",'10 - Mit. Risk Register'!J8)</f>
        <v>4</v>
      </c>
    </row>
    <row r="159" spans="19:94" s="18" customFormat="1" x14ac:dyDescent="0.25">
      <c r="AT159" s="19" t="str">
        <f>IF('10 - Mit. Risk Register'!A9="","",'10 - Mit. Risk Register'!A9)</f>
        <v>PR-2</v>
      </c>
      <c r="AU159" s="24" t="str">
        <f>IF('10 - Mit. Risk Register'!B9="","",'10 - Mit. Risk Register'!B9)</f>
        <v>Uncertain Design/Build contracting market conditions at time of bid</v>
      </c>
      <c r="AV159" s="20" t="str">
        <f>IF('10 - Mit. Risk Register'!C9="","",'10 - Mit. Risk Register'!C9)</f>
        <v>Threat</v>
      </c>
      <c r="AW159" s="39">
        <f>IF('10 - Mit. Risk Register'!H9="", "", '10 - Mit. Risk Register'!H9)</f>
        <v>0.37535351374470216</v>
      </c>
      <c r="AX159" s="39">
        <f>IF('10 - Mit. Risk Register'!H9="","",'10 - Mit. Risk Register'!H9)</f>
        <v>0.37535351374470216</v>
      </c>
      <c r="AY159" s="34">
        <f t="shared" si="0"/>
        <v>0</v>
      </c>
      <c r="AZ159" s="34">
        <f>IF('10 - Mit. Risk Register'!I9="","",'10 - Mit. Risk Register'!I9)</f>
        <v>6.2461104500651017E-2</v>
      </c>
      <c r="BA159" s="35">
        <f>IF('10 - Mit. Risk Register'!J9="","",'10 - Mit. Risk Register'!J9)</f>
        <v>5</v>
      </c>
    </row>
    <row r="160" spans="19:94" s="18" customFormat="1" x14ac:dyDescent="0.25">
      <c r="AT160" s="21" t="str">
        <f>IF('10 - Mit. Risk Register'!A10="","",'10 - Mit. Risk Register'!A10)</f>
        <v>SC-6</v>
      </c>
      <c r="AU160" s="22" t="str">
        <f>IF('10 - Mit. Risk Register'!B10="","",'10 - Mit. Risk Register'!B10)</f>
        <v>Provide new lighting throughout project.</v>
      </c>
      <c r="AV160" s="23" t="str">
        <f>IF('10 - Mit. Risk Register'!C10="","",'10 - Mit. Risk Register'!C10)</f>
        <v>Threat</v>
      </c>
      <c r="AW160" s="36">
        <f>IF('10 - Mit. Risk Register'!H10="", "", '10 - Mit. Risk Register'!H10)</f>
        <v>0.3087639069320291</v>
      </c>
      <c r="AX160" s="36">
        <f>IF('10 - Mit. Risk Register'!H10="","",'10 - Mit. Risk Register'!H10)</f>
        <v>0.3087639069320291</v>
      </c>
      <c r="AY160" s="37">
        <f t="shared" si="0"/>
        <v>0</v>
      </c>
      <c r="AZ160" s="37">
        <f>IF('10 - Mit. Risk Register'!I10="","",'10 - Mit. Risk Register'!I10)</f>
        <v>5.1380189476600995E-2</v>
      </c>
      <c r="BA160" s="38">
        <f>IF('10 - Mit. Risk Register'!J10="","",'10 - Mit. Risk Register'!J10)</f>
        <v>6</v>
      </c>
    </row>
    <row r="161" spans="46:53" s="18" customFormat="1" x14ac:dyDescent="0.25">
      <c r="AT161" s="19" t="str">
        <f>IF('10 - Mit. Risk Register'!A11="","",'10 - Mit. Risk Register'!A11)</f>
        <v>RR-3</v>
      </c>
      <c r="AU161" s="24" t="str">
        <f>IF('10 - Mit. Risk Register'!B11="","",'10 - Mit. Risk Register'!B11)</f>
        <v>Unwilling sellers</v>
      </c>
      <c r="AV161" s="20" t="str">
        <f>IF('10 - Mit. Risk Register'!C11="","",'10 - Mit. Risk Register'!C11)</f>
        <v>Threat</v>
      </c>
      <c r="AW161" s="39">
        <f>IF('10 - Mit. Risk Register'!H11="", "", '10 - Mit. Risk Register'!H11)</f>
        <v>0.30182423332220121</v>
      </c>
      <c r="AX161" s="39">
        <f>IF('10 - Mit. Risk Register'!H11="","",'10 - Mit. Risk Register'!H11)</f>
        <v>0.30182423332220121</v>
      </c>
      <c r="AY161" s="34">
        <f t="shared" si="0"/>
        <v>0</v>
      </c>
      <c r="AZ161" s="34">
        <f>IF('10 - Mit. Risk Register'!I11="","",'10 - Mit. Risk Register'!I11)</f>
        <v>5.0225385637895789E-2</v>
      </c>
      <c r="BA161" s="35">
        <f>IF('10 - Mit. Risk Register'!J11="","",'10 - Mit. Risk Register'!J11)</f>
        <v>7</v>
      </c>
    </row>
    <row r="162" spans="46:53" s="18" customFormat="1" x14ac:dyDescent="0.25">
      <c r="AT162" s="21" t="str">
        <f>IF('10 - Mit. Risk Register'!A12="","",'10 - Mit. Risk Register'!A12)</f>
        <v>RR-2</v>
      </c>
      <c r="AU162" s="22" t="str">
        <f>IF('10 - Mit. Risk Register'!B12="","",'10 - Mit. Risk Register'!B12)</f>
        <v>Accelerating pace of development in interchange area</v>
      </c>
      <c r="AV162" s="23" t="str">
        <f>IF('10 - Mit. Risk Register'!C12="","",'10 - Mit. Risk Register'!C12)</f>
        <v>Threat</v>
      </c>
      <c r="AW162" s="36">
        <f>IF('10 - Mit. Risk Register'!H12="", "", '10 - Mit. Risk Register'!H12)</f>
        <v>0.25583034531761062</v>
      </c>
      <c r="AX162" s="36">
        <f>IF('10 - Mit. Risk Register'!H12="","",'10 - Mit. Risk Register'!H12)</f>
        <v>0.25583034531761062</v>
      </c>
      <c r="AY162" s="37">
        <f t="shared" si="0"/>
        <v>0</v>
      </c>
      <c r="AZ162" s="37">
        <f>IF('10 - Mit. Risk Register'!I12="","",'10 - Mit. Risk Register'!I12)</f>
        <v>4.2571723317313556E-2</v>
      </c>
      <c r="BA162" s="38">
        <f>IF('10 - Mit. Risk Register'!J12="","",'10 - Mit. Risk Register'!J12)</f>
        <v>8</v>
      </c>
    </row>
    <row r="163" spans="46:53" s="18" customFormat="1" ht="30" x14ac:dyDescent="0.25">
      <c r="AT163" s="19" t="str">
        <f>IF('10 - Mit. Risk Register'!A13="","",'10 - Mit. Risk Register'!A13)</f>
        <v>PD-12</v>
      </c>
      <c r="AU163" s="24" t="str">
        <f>IF('10 - Mit. Risk Register'!B13="","",'10 - Mit. Risk Register'!B13)</f>
        <v>Structures impacted by Main Street realignment are eligible for Historic Register.</v>
      </c>
      <c r="AV163" s="20" t="str">
        <f>IF('10 - Mit. Risk Register'!C13="","",'10 - Mit. Risk Register'!C13)</f>
        <v>Threat</v>
      </c>
      <c r="AW163" s="39">
        <f>IF('10 - Mit. Risk Register'!H13="", "", '10 - Mit. Risk Register'!H13)</f>
        <v>0.21316488261655067</v>
      </c>
      <c r="AX163" s="39">
        <f>IF('10 - Mit. Risk Register'!H13="","",'10 - Mit. Risk Register'!H13)</f>
        <v>0.21316488261655067</v>
      </c>
      <c r="AY163" s="34">
        <f t="shared" si="0"/>
        <v>0</v>
      </c>
      <c r="AZ163" s="34">
        <f>IF('10 - Mit. Risk Register'!I13="","",'10 - Mit. Risk Register'!I13)</f>
        <v>3.5471931183351825E-2</v>
      </c>
      <c r="BA163" s="35">
        <f>IF('10 - Mit. Risk Register'!J13="","",'10 - Mit. Risk Register'!J13)</f>
        <v>9</v>
      </c>
    </row>
    <row r="164" spans="46:53" s="18" customFormat="1" x14ac:dyDescent="0.25">
      <c r="AT164" s="21" t="str">
        <f>IF('10 - Mit. Risk Register'!A14="","",'10 - Mit. Risk Register'!A14)</f>
        <v>CR-4</v>
      </c>
      <c r="AU164" s="22" t="str">
        <f>IF('10 - Mit. Risk Register'!B14="","",'10 - Mit. Risk Register'!B14)</f>
        <v>Unable to construct interchange embankments as rapidly as assumed</v>
      </c>
      <c r="AV164" s="23" t="str">
        <f>IF('10 - Mit. Risk Register'!C14="","",'10 - Mit. Risk Register'!C14)</f>
        <v>Threat</v>
      </c>
      <c r="AW164" s="36">
        <f>IF('10 - Mit. Risk Register'!H14="", "", '10 - Mit. Risk Register'!H14)</f>
        <v>0.19761972989246068</v>
      </c>
      <c r="AX164" s="36">
        <f>IF('10 - Mit. Risk Register'!H14="","",'10 - Mit. Risk Register'!H14)</f>
        <v>0.19761972989246068</v>
      </c>
      <c r="AY164" s="37">
        <f t="shared" si="0"/>
        <v>0</v>
      </c>
      <c r="AZ164" s="37">
        <f>IF('10 - Mit. Risk Register'!I14="","",'10 - Mit. Risk Register'!I14)</f>
        <v>3.2885123352272422E-2</v>
      </c>
      <c r="BA164" s="38">
        <f>IF('10 - Mit. Risk Register'!J14="","",'10 - Mit. Risk Register'!J14)</f>
        <v>10</v>
      </c>
    </row>
    <row r="165" spans="46:53" s="18" customFormat="1" ht="30" x14ac:dyDescent="0.25">
      <c r="AT165" s="19" t="str">
        <f>IF('10 - Mit. Risk Register'!A15="","",'10 - Mit. Risk Register'!A15)</f>
        <v>PD-11</v>
      </c>
      <c r="AU165" s="24" t="str">
        <f>IF('10 - Mit. Risk Register'!B15="","",'10 - Mit. Risk Register'!B15)</f>
        <v>Cannot use City sewer system for project runoff (or City charges for use).</v>
      </c>
      <c r="AV165" s="20" t="str">
        <f>IF('10 - Mit. Risk Register'!C15="","",'10 - Mit. Risk Register'!C15)</f>
        <v>Threat</v>
      </c>
      <c r="AW165" s="39">
        <f>IF('10 - Mit. Risk Register'!H15="", "", '10 - Mit. Risk Register'!H15)</f>
        <v>0.18742311591572172</v>
      </c>
      <c r="AX165" s="39">
        <f>IF('10 - Mit. Risk Register'!H15="","",'10 - Mit. Risk Register'!H15)</f>
        <v>0.18742311591572172</v>
      </c>
      <c r="AY165" s="34">
        <f t="shared" si="0"/>
        <v>0</v>
      </c>
      <c r="AZ165" s="34">
        <f>IF('10 - Mit. Risk Register'!I15="","",'10 - Mit. Risk Register'!I15)</f>
        <v>3.1188344854583779E-2</v>
      </c>
      <c r="BA165" s="35">
        <f>IF('10 - Mit. Risk Register'!J15="","",'10 - Mit. Risk Register'!J15)</f>
        <v>11</v>
      </c>
    </row>
    <row r="166" spans="46:53" s="18" customFormat="1" x14ac:dyDescent="0.25">
      <c r="AT166" s="21" t="str">
        <f>IF('10 - Mit. Risk Register'!A16="","",'10 - Mit. Risk Register'!A16)</f>
        <v>PD-14</v>
      </c>
      <c r="AU166" s="22" t="str">
        <f>IF('10 - Mit. Risk Register'!B16="","",'10 - Mit. Risk Register'!B16)</f>
        <v>Delays completing environmental documentation.</v>
      </c>
      <c r="AV166" s="23" t="str">
        <f>IF('10 - Mit. Risk Register'!C16="","",'10 - Mit. Risk Register'!C16)</f>
        <v>Threat</v>
      </c>
      <c r="AW166" s="36">
        <f>IF('10 - Mit. Risk Register'!H16="", "", '10 - Mit. Risk Register'!H16)</f>
        <v>0.18441227221618048</v>
      </c>
      <c r="AX166" s="36">
        <f>IF('10 - Mit. Risk Register'!H16="","",'10 - Mit. Risk Register'!H16)</f>
        <v>0.18441227221618048</v>
      </c>
      <c r="AY166" s="37">
        <f t="shared" si="0"/>
        <v>0</v>
      </c>
      <c r="AZ166" s="37">
        <f>IF('10 - Mit. Risk Register'!I16="","",'10 - Mit. Risk Register'!I16)</f>
        <v>3.068732217578695E-2</v>
      </c>
      <c r="BA166" s="38">
        <f>IF('10 - Mit. Risk Register'!J16="","",'10 - Mit. Risk Register'!J16)</f>
        <v>12</v>
      </c>
    </row>
    <row r="167" spans="46:53" s="18" customFormat="1" x14ac:dyDescent="0.25">
      <c r="AT167" s="19" t="str">
        <f>IF('10 - Mit. Risk Register'!A17="","",'10 - Mit. Risk Register'!A17)</f>
        <v>PD-4</v>
      </c>
      <c r="AU167" s="24" t="str">
        <f>IF('10 - Mit. Risk Register'!B17="","",'10 - Mit. Risk Register'!B17)</f>
        <v xml:space="preserve">Ground improvement required in interchange area. </v>
      </c>
      <c r="AV167" s="20" t="str">
        <f>IF('10 - Mit. Risk Register'!C17="","",'10 - Mit. Risk Register'!C17)</f>
        <v>Threat</v>
      </c>
      <c r="AW167" s="39">
        <f>IF('10 - Mit. Risk Register'!H17="", "", '10 - Mit. Risk Register'!H17)</f>
        <v>0.16974773539802043</v>
      </c>
      <c r="AX167" s="39">
        <f>IF('10 - Mit. Risk Register'!H17="","",'10 - Mit. Risk Register'!H17)</f>
        <v>0.16974773539802043</v>
      </c>
      <c r="AY167" s="34">
        <f t="shared" si="0"/>
        <v>0</v>
      </c>
      <c r="AZ167" s="34">
        <f>IF('10 - Mit. Risk Register'!I17="","",'10 - Mit. Risk Register'!I17)</f>
        <v>2.8247054180118913E-2</v>
      </c>
      <c r="BA167" s="35">
        <f>IF('10 - Mit. Risk Register'!J17="","",'10 - Mit. Risk Register'!J17)</f>
        <v>13</v>
      </c>
    </row>
    <row r="168" spans="46:53" s="18" customFormat="1" x14ac:dyDescent="0.25">
      <c r="AT168" s="21" t="str">
        <f>IF('10 - Mit. Risk Register'!A18="","",'10 - Mit. Risk Register'!A18)</f>
        <v>CR-3</v>
      </c>
      <c r="AU168" s="22" t="str">
        <f>IF('10 - Mit. Risk Register'!B18="","",'10 - Mit. Risk Register'!B18)</f>
        <v>Problems with planned accelerated bridge construction (ABC) technique</v>
      </c>
      <c r="AV168" s="23" t="str">
        <f>IF('10 - Mit. Risk Register'!C18="","",'10 - Mit. Risk Register'!C18)</f>
        <v>Threat</v>
      </c>
      <c r="AW168" s="36">
        <f>IF('10 - Mit. Risk Register'!H18="", "", '10 - Mit. Risk Register'!H18)</f>
        <v>0.1677184326403818</v>
      </c>
      <c r="AX168" s="36">
        <f>IF('10 - Mit. Risk Register'!H18="","",'10 - Mit. Risk Register'!H18)</f>
        <v>0.1677184326403818</v>
      </c>
      <c r="AY168" s="37">
        <f t="shared" si="0"/>
        <v>0</v>
      </c>
      <c r="AZ168" s="37">
        <f>IF('10 - Mit. Risk Register'!I18="","",'10 - Mit. Risk Register'!I18)</f>
        <v>2.7909365875715464E-2</v>
      </c>
      <c r="BA168" s="38">
        <f>IF('10 - Mit. Risk Register'!J18="","",'10 - Mit. Risk Register'!J18)</f>
        <v>14</v>
      </c>
    </row>
    <row r="169" spans="46:53" s="18" customFormat="1" x14ac:dyDescent="0.25">
      <c r="AT169" s="19" t="str">
        <f>IF('10 - Mit. Risk Register'!A19="","",'10 - Mit. Risk Register'!A19)</f>
        <v>CR-2</v>
      </c>
      <c r="AU169" s="24" t="str">
        <f>IF('10 - Mit. Risk Register'!B19="","",'10 - Mit. Risk Register'!B19)</f>
        <v>Additional Maintenance of Traffic required</v>
      </c>
      <c r="AV169" s="20" t="str">
        <f>IF('10 - Mit. Risk Register'!C19="","",'10 - Mit. Risk Register'!C19)</f>
        <v>Threat</v>
      </c>
      <c r="AW169" s="39">
        <f>IF('10 - Mit. Risk Register'!H19="", "", '10 - Mit. Risk Register'!H19)</f>
        <v>0.16120409346211392</v>
      </c>
      <c r="AX169" s="39">
        <f>IF('10 - Mit. Risk Register'!H19="","",'10 - Mit. Risk Register'!H19)</f>
        <v>0.16120409346211392</v>
      </c>
      <c r="AY169" s="34">
        <f t="shared" si="0"/>
        <v>0</v>
      </c>
      <c r="AZ169" s="34">
        <f>IF('10 - Mit. Risk Register'!I19="","",'10 - Mit. Risk Register'!I19)</f>
        <v>2.6825340269808325E-2</v>
      </c>
      <c r="BA169" s="35">
        <f>IF('10 - Mit. Risk Register'!J19="","",'10 - Mit. Risk Register'!J19)</f>
        <v>15</v>
      </c>
    </row>
    <row r="170" spans="46:53" s="18" customFormat="1" x14ac:dyDescent="0.25">
      <c r="AT170" s="21" t="str">
        <f>IF('10 - Mit. Risk Register'!A20="","",'10 - Mit. Risk Register'!A20)</f>
        <v>SC-5</v>
      </c>
      <c r="AU170" s="22" t="str">
        <f>IF('10 - Mit. Risk Register'!B20="","",'10 - Mit. Risk Register'!B20)</f>
        <v xml:space="preserve">Replace culvert over Wandering Creek. </v>
      </c>
      <c r="AV170" s="23" t="str">
        <f>IF('10 - Mit. Risk Register'!C20="","",'10 - Mit. Risk Register'!C20)</f>
        <v>Threat</v>
      </c>
      <c r="AW170" s="36">
        <f>IF('10 - Mit. Risk Register'!H20="", "", '10 - Mit. Risk Register'!H20)</f>
        <v>0.11236349257123943</v>
      </c>
      <c r="AX170" s="36">
        <f>IF('10 - Mit. Risk Register'!H20="","",'10 - Mit. Risk Register'!H20)</f>
        <v>0.11236349257123943</v>
      </c>
      <c r="AY170" s="37">
        <f t="shared" si="0"/>
        <v>0</v>
      </c>
      <c r="AZ170" s="37">
        <f>IF('10 - Mit. Risk Register'!I20="","",'10 - Mit. Risk Register'!I20)</f>
        <v>1.8697967634649239E-2</v>
      </c>
      <c r="BA170" s="38">
        <f>IF('10 - Mit. Risk Register'!J20="","",'10 - Mit. Risk Register'!J20)</f>
        <v>16</v>
      </c>
    </row>
    <row r="171" spans="46:53" s="18" customFormat="1" x14ac:dyDescent="0.25">
      <c r="AT171" s="19" t="str">
        <f>IF('10 - Mit. Risk Register'!A21="","",'10 - Mit. Risk Register'!A21)</f>
        <v>PD-16</v>
      </c>
      <c r="AU171" s="24" t="str">
        <f>IF('10 - Mit. Risk Register'!B21="","",'10 - Mit. Risk Register'!B21)</f>
        <v>Additional wetland mitigation required for planned alignment.</v>
      </c>
      <c r="AV171" s="20" t="str">
        <f>IF('10 - Mit. Risk Register'!C21="","",'10 - Mit. Risk Register'!C21)</f>
        <v>Threat</v>
      </c>
      <c r="AW171" s="39">
        <f>IF('10 - Mit. Risk Register'!H21="", "", '10 - Mit. Risk Register'!H21)</f>
        <v>0.11221152610445795</v>
      </c>
      <c r="AX171" s="39">
        <f>IF('10 - Mit. Risk Register'!H21="","",'10 - Mit. Risk Register'!H21)</f>
        <v>0.11221152610445795</v>
      </c>
      <c r="AY171" s="34">
        <f t="shared" si="0"/>
        <v>0</v>
      </c>
      <c r="AZ171" s="34">
        <f>IF('10 - Mit. Risk Register'!I21="","",'10 - Mit. Risk Register'!I21)</f>
        <v>1.8672679491566375E-2</v>
      </c>
      <c r="BA171" s="35">
        <f>IF('10 - Mit. Risk Register'!J21="","",'10 - Mit. Risk Register'!J21)</f>
        <v>17</v>
      </c>
    </row>
    <row r="172" spans="46:53" s="18" customFormat="1" x14ac:dyDescent="0.25">
      <c r="AT172" s="21" t="str">
        <f>IF('10 - Mit. Risk Register'!A22="","",'10 - Mit. Risk Register'!A22)</f>
        <v>RR-7</v>
      </c>
      <c r="AU172" s="22" t="str">
        <f>IF('10 - Mit. Risk Register'!B22="","",'10 - Mit. Risk Register'!B22)</f>
        <v>Telecom utility wants a cost-sharing agreement</v>
      </c>
      <c r="AV172" s="23" t="str">
        <f>IF('10 - Mit. Risk Register'!C22="","",'10 - Mit. Risk Register'!C22)</f>
        <v>Threat</v>
      </c>
      <c r="AW172" s="36">
        <f>IF('10 - Mit. Risk Register'!H22="", "", '10 - Mit. Risk Register'!H22)</f>
        <v>0.1097542666626186</v>
      </c>
      <c r="AX172" s="36">
        <f>IF('10 - Mit. Risk Register'!H22="","",'10 - Mit. Risk Register'!H22)</f>
        <v>0.1097542666626186</v>
      </c>
      <c r="AY172" s="37">
        <f t="shared" si="0"/>
        <v>0</v>
      </c>
      <c r="AZ172" s="37">
        <f>IF('10 - Mit. Risk Register'!I22="","",'10 - Mit. Risk Register'!I22)</f>
        <v>1.8263776595598465E-2</v>
      </c>
      <c r="BA172" s="38">
        <f>IF('10 - Mit. Risk Register'!J22="","",'10 - Mit. Risk Register'!J22)</f>
        <v>18</v>
      </c>
    </row>
    <row r="173" spans="46:53" s="18" customFormat="1" x14ac:dyDescent="0.25">
      <c r="AT173" s="19" t="str">
        <f>IF('10 - Mit. Risk Register'!A23="","",'10 - Mit. Risk Register'!A23)</f>
        <v>PD-5</v>
      </c>
      <c r="AU173" s="24" t="str">
        <f>IF('10 - Mit. Risk Register'!B23="","",'10 - Mit. Risk Register'!B23)</f>
        <v xml:space="preserve">Shoulders required on US-555. </v>
      </c>
      <c r="AV173" s="20" t="str">
        <f>IF('10 - Mit. Risk Register'!C23="","",'10 - Mit. Risk Register'!C23)</f>
        <v>Threat</v>
      </c>
      <c r="AW173" s="39">
        <f>IF('10 - Mit. Risk Register'!H23="", "", '10 - Mit. Risk Register'!H23)</f>
        <v>9.838363900283012E-2</v>
      </c>
      <c r="AX173" s="39">
        <f>IF('10 - Mit. Risk Register'!H23="","",'10 - Mit. Risk Register'!H23)</f>
        <v>9.838363900283012E-2</v>
      </c>
      <c r="AY173" s="34">
        <f t="shared" si="0"/>
        <v>0</v>
      </c>
      <c r="AZ173" s="34">
        <f>IF('10 - Mit. Risk Register'!I23="","",'10 - Mit. Risk Register'!I23)</f>
        <v>1.6371635090353092E-2</v>
      </c>
      <c r="BA173" s="35">
        <f>IF('10 - Mit. Risk Register'!J23="","",'10 - Mit. Risk Register'!J23)</f>
        <v>19</v>
      </c>
    </row>
    <row r="174" spans="46:53" s="18" customFormat="1" x14ac:dyDescent="0.25">
      <c r="AT174" s="21" t="str">
        <f>IF('10 - Mit. Risk Register'!A24="","",'10 - Mit. Risk Register'!A24)</f>
        <v>PD-6</v>
      </c>
      <c r="AU174" s="22" t="str">
        <f>IF('10 - Mit. Risk Register'!B24="","",'10 - Mit. Risk Register'!B24)</f>
        <v>Shoulders required on SH-111.</v>
      </c>
      <c r="AV174" s="23" t="str">
        <f>IF('10 - Mit. Risk Register'!C24="","",'10 - Mit. Risk Register'!C24)</f>
        <v>Threat</v>
      </c>
      <c r="AW174" s="36">
        <f>IF('10 - Mit. Risk Register'!H24="", "", '10 - Mit. Risk Register'!H24)</f>
        <v>9.838363900283012E-2</v>
      </c>
      <c r="AX174" s="36">
        <f>IF('10 - Mit. Risk Register'!H24="","",'10 - Mit. Risk Register'!H24)</f>
        <v>9.838363900283012E-2</v>
      </c>
      <c r="AY174" s="37">
        <f t="shared" si="0"/>
        <v>0</v>
      </c>
      <c r="AZ174" s="37">
        <f>IF('10 - Mit. Risk Register'!I24="","",'10 - Mit. Risk Register'!I24)</f>
        <v>1.6371635090353092E-2</v>
      </c>
      <c r="BA174" s="38">
        <f>IF('10 - Mit. Risk Register'!J24="","",'10 - Mit. Risk Register'!J24)</f>
        <v>20</v>
      </c>
    </row>
    <row r="175" spans="46:53" s="18" customFormat="1" x14ac:dyDescent="0.25">
      <c r="AT175" s="19" t="str">
        <f>IF('10 - Mit. Risk Register'!A25="","",'10 - Mit. Risk Register'!A25)</f>
        <v>CR-5</v>
      </c>
      <c r="AU175" s="24" t="str">
        <f>IF('10 - Mit. Risk Register'!B25="","",'10 - Mit. Risk Register'!B25)</f>
        <v>Difficult foundation installation</v>
      </c>
      <c r="AV175" s="20" t="str">
        <f>IF('10 - Mit. Risk Register'!C25="","",'10 - Mit. Risk Register'!C25)</f>
        <v>Threat</v>
      </c>
      <c r="AW175" s="39">
        <f>IF('10 - Mit. Risk Register'!H25="", "", '10 - Mit. Risk Register'!H25)</f>
        <v>7.622013357987123E-2</v>
      </c>
      <c r="AX175" s="39">
        <f>IF('10 - Mit. Risk Register'!H25="","",'10 - Mit. Risk Register'!H25)</f>
        <v>7.622013357987123E-2</v>
      </c>
      <c r="AY175" s="34">
        <f t="shared" si="0"/>
        <v>0</v>
      </c>
      <c r="AZ175" s="34">
        <f>IF('10 - Mit. Risk Register'!I25="","",'10 - Mit. Risk Register'!I25)</f>
        <v>1.2683493171783612E-2</v>
      </c>
      <c r="BA175" s="35">
        <f>IF('10 - Mit. Risk Register'!J25="","",'10 - Mit. Risk Register'!J25)</f>
        <v>21</v>
      </c>
    </row>
    <row r="176" spans="46:53" s="18" customFormat="1" x14ac:dyDescent="0.25">
      <c r="AT176" s="21" t="str">
        <f>IF('10 - Mit. Risk Register'!A26="","",'10 - Mit. Risk Register'!A26)</f>
        <v>EP-2</v>
      </c>
      <c r="AU176" s="22" t="str">
        <f>IF('10 - Mit. Risk Register'!B26="","",'10 - Mit. Risk Register'!B26)</f>
        <v>Delay obtaining the 404 permit</v>
      </c>
      <c r="AV176" s="23" t="str">
        <f>IF('10 - Mit. Risk Register'!C26="","",'10 - Mit. Risk Register'!C26)</f>
        <v>Threat</v>
      </c>
      <c r="AW176" s="36">
        <f>IF('10 - Mit. Risk Register'!H26="", "", '10 - Mit. Risk Register'!H26)</f>
        <v>7.3451630977436261E-2</v>
      </c>
      <c r="AX176" s="36">
        <f>IF('10 - Mit. Risk Register'!H26="","",'10 - Mit. Risk Register'!H26)</f>
        <v>7.3451630977436261E-2</v>
      </c>
      <c r="AY176" s="37">
        <f t="shared" si="0"/>
        <v>0</v>
      </c>
      <c r="AZ176" s="37">
        <f>IF('10 - Mit. Risk Register'!I26="","",'10 - Mit. Risk Register'!I26)</f>
        <v>1.2222797523471048E-2</v>
      </c>
      <c r="BA176" s="38">
        <f>IF('10 - Mit. Risk Register'!J26="","",'10 - Mit. Risk Register'!J26)</f>
        <v>22</v>
      </c>
    </row>
    <row r="177" spans="46:53" s="18" customFormat="1" x14ac:dyDescent="0.25">
      <c r="AT177" s="19" t="str">
        <f>IF('10 - Mit. Risk Register'!A27="","",'10 - Mit. Risk Register'!A27)</f>
        <v>SC-3</v>
      </c>
      <c r="AU177" s="24" t="str">
        <f>IF('10 - Mit. Risk Register'!B27="","",'10 - Mit. Risk Register'!B27)</f>
        <v xml:space="preserve">Additional local improvements required. </v>
      </c>
      <c r="AV177" s="20" t="str">
        <f>IF('10 - Mit. Risk Register'!C27="","",'10 - Mit. Risk Register'!C27)</f>
        <v>Threat</v>
      </c>
      <c r="AW177" s="39">
        <f>IF('10 - Mit. Risk Register'!H27="", "", '10 - Mit. Risk Register'!H27)</f>
        <v>6.6003915991850459E-2</v>
      </c>
      <c r="AX177" s="39">
        <f>IF('10 - Mit. Risk Register'!H27="","",'10 - Mit. Risk Register'!H27)</f>
        <v>6.6003915991850459E-2</v>
      </c>
      <c r="AY177" s="34">
        <f t="shared" si="0"/>
        <v>0</v>
      </c>
      <c r="AZ177" s="34">
        <f>IF('10 - Mit. Risk Register'!I27="","",'10 - Mit. Risk Register'!I27)</f>
        <v>1.0983452514109709E-2</v>
      </c>
      <c r="BA177" s="35">
        <f>IF('10 - Mit. Risk Register'!J27="","",'10 - Mit. Risk Register'!J27)</f>
        <v>23</v>
      </c>
    </row>
    <row r="178" spans="46:53" s="18" customFormat="1" x14ac:dyDescent="0.25">
      <c r="AT178" s="21" t="str">
        <f>IF('10 - Mit. Risk Register'!A28="","",'10 - Mit. Risk Register'!A28)</f>
        <v>RR-6</v>
      </c>
      <c r="AU178" s="22" t="str">
        <f>IF('10 - Mit. Risk Register'!B28="","",'10 - Mit. Risk Register'!B28)</f>
        <v>Other delays to ROW planning</v>
      </c>
      <c r="AV178" s="23" t="str">
        <f>IF('10 - Mit. Risk Register'!C28="","",'10 - Mit. Risk Register'!C28)</f>
        <v>Threat</v>
      </c>
      <c r="AW178" s="36">
        <f>IF('10 - Mit. Risk Register'!H28="", "", '10 - Mit. Risk Register'!H28)</f>
        <v>4.551272400547713E-2</v>
      </c>
      <c r="AX178" s="36">
        <f>IF('10 - Mit. Risk Register'!H28="","",'10 - Mit. Risk Register'!H28)</f>
        <v>4.551272400547713E-2</v>
      </c>
      <c r="AY178" s="37">
        <f t="shared" si="0"/>
        <v>0</v>
      </c>
      <c r="AZ178" s="37">
        <f>IF('10 - Mit. Risk Register'!I28="","",'10 - Mit. Risk Register'!I28)</f>
        <v>7.5735937086469293E-3</v>
      </c>
      <c r="BA178" s="38">
        <f>IF('10 - Mit. Risk Register'!J28="","",'10 - Mit. Risk Register'!J28)</f>
        <v>24</v>
      </c>
    </row>
    <row r="179" spans="46:53" s="18" customFormat="1" x14ac:dyDescent="0.25">
      <c r="AT179" s="19" t="str">
        <f>IF('10 - Mit. Risk Register'!A29="","",'10 - Mit. Risk Register'!A29)</f>
        <v>PD-1</v>
      </c>
      <c r="AU179" s="24" t="str">
        <f>IF('10 - Mit. Risk Register'!B29="","",'10 - Mit. Risk Register'!B29)</f>
        <v>Shift alignment of US 555 at east end of project</v>
      </c>
      <c r="AV179" s="20" t="str">
        <f>IF('10 - Mit. Risk Register'!C29="","",'10 - Mit. Risk Register'!C29)</f>
        <v>Threat</v>
      </c>
      <c r="AW179" s="39">
        <f>IF('10 - Mit. Risk Register'!H29="", "", '10 - Mit. Risk Register'!H29)</f>
        <v>4.2611327308908674E-2</v>
      </c>
      <c r="AX179" s="39">
        <f>IF('10 - Mit. Risk Register'!H29="","",'10 - Mit. Risk Register'!H29)</f>
        <v>4.2611327308908674E-2</v>
      </c>
      <c r="AY179" s="34">
        <f t="shared" si="0"/>
        <v>0</v>
      </c>
      <c r="AZ179" s="34">
        <f>IF('10 - Mit. Risk Register'!I29="","",'10 - Mit. Risk Register'!I29)</f>
        <v>7.0907836759014622E-3</v>
      </c>
      <c r="BA179" s="35">
        <f>IF('10 - Mit. Risk Register'!J29="","",'10 - Mit. Risk Register'!J29)</f>
        <v>25</v>
      </c>
    </row>
    <row r="180" spans="46:53" s="18" customFormat="1" x14ac:dyDescent="0.25">
      <c r="AT180" s="21" t="str">
        <f>IF('10 - Mit. Risk Register'!A30="","",'10 - Mit. Risk Register'!A30)</f>
        <v>PD-15</v>
      </c>
      <c r="AU180" s="22" t="str">
        <f>IF('10 - Mit. Risk Register'!B30="","",'10 - Mit. Risk Register'!B30)</f>
        <v>Encounter unanticipated contamination in interchange area.</v>
      </c>
      <c r="AV180" s="23" t="str">
        <f>IF('10 - Mit. Risk Register'!C30="","",'10 - Mit. Risk Register'!C30)</f>
        <v>Threat</v>
      </c>
      <c r="AW180" s="36">
        <f>IF('10 - Mit. Risk Register'!H30="", "", '10 - Mit. Risk Register'!H30)</f>
        <v>3.2060436029845131E-2</v>
      </c>
      <c r="AX180" s="36">
        <f>IF('10 - Mit. Risk Register'!H30="","",'10 - Mit. Risk Register'!H30)</f>
        <v>3.2060436029845131E-2</v>
      </c>
      <c r="AY180" s="37">
        <f t="shared" si="0"/>
        <v>0</v>
      </c>
      <c r="AZ180" s="37">
        <f>IF('10 - Mit. Risk Register'!I30="","",'10 - Mit. Risk Register'!I30)</f>
        <v>5.3350512833046787E-3</v>
      </c>
      <c r="BA180" s="38">
        <f>IF('10 - Mit. Risk Register'!J30="","",'10 - Mit. Risk Register'!J30)</f>
        <v>26</v>
      </c>
    </row>
    <row r="181" spans="46:53" s="18" customFormat="1" x14ac:dyDescent="0.25">
      <c r="AT181" s="19" t="str">
        <f>IF('10 - Mit. Risk Register'!A31="","",'10 - Mit. Risk Register'!A31)</f>
        <v>CR-9</v>
      </c>
      <c r="AU181" s="24" t="str">
        <f>IF('10 - Mit. Risk Register'!B31="","",'10 - Mit. Risk Register'!B31)</f>
        <v>Limited construction staging area in vicinity of interchange</v>
      </c>
      <c r="AV181" s="20" t="str">
        <f>IF('10 - Mit. Risk Register'!C31="","",'10 - Mit. Risk Register'!C31)</f>
        <v>Threat</v>
      </c>
      <c r="AW181" s="39">
        <f>IF('10 - Mit. Risk Register'!H31="", "", '10 - Mit. Risk Register'!H31)</f>
        <v>3.2060436029845131E-2</v>
      </c>
      <c r="AX181" s="39">
        <f>IF('10 - Mit. Risk Register'!H31="","",'10 - Mit. Risk Register'!H31)</f>
        <v>3.2060436029845131E-2</v>
      </c>
      <c r="AY181" s="34">
        <f t="shared" si="0"/>
        <v>0</v>
      </c>
      <c r="AZ181" s="34">
        <f>IF('10 - Mit. Risk Register'!I31="","",'10 - Mit. Risk Register'!I31)</f>
        <v>5.3350512833046787E-3</v>
      </c>
      <c r="BA181" s="35">
        <f>IF('10 - Mit. Risk Register'!J31="","",'10 - Mit. Risk Register'!J31)</f>
        <v>27</v>
      </c>
    </row>
    <row r="182" spans="46:53" s="18" customFormat="1" x14ac:dyDescent="0.25">
      <c r="AT182" s="21" t="str">
        <f>IF('10 - Mit. Risk Register'!A32="","",'10 - Mit. Risk Register'!A32)</f>
        <v>PR-8</v>
      </c>
      <c r="AU182" s="22" t="str">
        <f>IF('10 - Mit. Risk Register'!B32="","",'10 - Mit. Risk Register'!B32)</f>
        <v>Other problems with D/B contract procurement</v>
      </c>
      <c r="AV182" s="23" t="str">
        <f>IF('10 - Mit. Risk Register'!C32="","",'10 - Mit. Risk Register'!C32)</f>
        <v>Threat</v>
      </c>
      <c r="AW182" s="36">
        <f>IF('10 - Mit. Risk Register'!H32="", "", '10 - Mit. Risk Register'!H32)</f>
        <v>1.8357521922402198E-2</v>
      </c>
      <c r="AX182" s="36">
        <f>IF('10 - Mit. Risk Register'!H32="","",'10 - Mit. Risk Register'!H32)</f>
        <v>1.8357521922402198E-2</v>
      </c>
      <c r="AY182" s="37">
        <f t="shared" si="0"/>
        <v>0</v>
      </c>
      <c r="AZ182" s="37">
        <f>IF('10 - Mit. Risk Register'!I32="","",'10 - Mit. Risk Register'!I32)</f>
        <v>3.0548031473818576E-3</v>
      </c>
      <c r="BA182" s="38">
        <f>IF('10 - Mit. Risk Register'!J32="","",'10 - Mit. Risk Register'!J32)</f>
        <v>28</v>
      </c>
    </row>
    <row r="183" spans="46:53" s="18" customFormat="1" x14ac:dyDescent="0.25">
      <c r="AT183" s="19" t="str">
        <f>IF('10 - Mit. Risk Register'!A33="","",'10 - Mit. Risk Register'!A33)</f>
        <v>PL-2</v>
      </c>
      <c r="AU183" s="24" t="str">
        <f>IF('10 - Mit. Risk Register'!B33="","",'10 - Mit. Risk Register'!B33)</f>
        <v>Opposition to removing access to US-555 fro 12th St.</v>
      </c>
      <c r="AV183" s="20" t="str">
        <f>IF('10 - Mit. Risk Register'!C33="","",'10 - Mit. Risk Register'!C33)</f>
        <v>Threat</v>
      </c>
      <c r="AW183" s="39">
        <f>IF('10 - Mit. Risk Register'!H33="", "", '10 - Mit. Risk Register'!H33)</f>
        <v>1.339191129996656E-2</v>
      </c>
      <c r="AX183" s="39">
        <f>IF('10 - Mit. Risk Register'!H33="","",'10 - Mit. Risk Register'!H33)</f>
        <v>1.339191129996656E-2</v>
      </c>
      <c r="AY183" s="34">
        <f t="shared" si="0"/>
        <v>0</v>
      </c>
      <c r="AZ183" s="34">
        <f>IF('10 - Mit. Risk Register'!I33="","",'10 - Mit. Risk Register'!I33)</f>
        <v>2.2284953797970584E-3</v>
      </c>
      <c r="BA183" s="35">
        <f>IF('10 - Mit. Risk Register'!J33="","",'10 - Mit. Risk Register'!J33)</f>
        <v>29</v>
      </c>
    </row>
    <row r="184" spans="46:53" s="18" customFormat="1" x14ac:dyDescent="0.25">
      <c r="AT184" s="21" t="str">
        <f>IF('10 - Mit. Risk Register'!A34="","",'10 - Mit. Risk Register'!A34)</f>
        <v>CR-7</v>
      </c>
      <c r="AU184" s="22" t="str">
        <f>IF('10 - Mit. Risk Register'!B34="","",'10 - Mit. Risk Register'!B34)</f>
        <v xml:space="preserve">Colder-than-usual winter </v>
      </c>
      <c r="AV184" s="23" t="str">
        <f>IF('10 - Mit. Risk Register'!C34="","",'10 - Mit. Risk Register'!C34)</f>
        <v>Threat</v>
      </c>
      <c r="AW184" s="36">
        <f>IF('10 - Mit. Risk Register'!H34="", "", '10 - Mit. Risk Register'!H34)</f>
        <v>5.8906376800150258E-3</v>
      </c>
      <c r="AX184" s="36">
        <f>IF('10 - Mit. Risk Register'!H34="","",'10 - Mit. Risk Register'!H34)</f>
        <v>5.8906376800150258E-3</v>
      </c>
      <c r="AY184" s="37">
        <f t="shared" si="0"/>
        <v>0</v>
      </c>
      <c r="AZ184" s="37">
        <f>IF('10 - Mit. Risk Register'!I34="","",'10 - Mit. Risk Register'!I34)</f>
        <v>9.8023788837406107E-4</v>
      </c>
      <c r="BA184" s="38">
        <f>IF('10 - Mit. Risk Register'!J34="","",'10 - Mit. Risk Register'!J34)</f>
        <v>30</v>
      </c>
    </row>
    <row r="185" spans="46:53" s="18" customFormat="1" x14ac:dyDescent="0.25">
      <c r="AT185" s="19" t="str">
        <f>IF('10 - Mit. Risk Register'!A35="","",'10 - Mit. Risk Register'!A35)</f>
        <v>CR-1</v>
      </c>
      <c r="AU185" s="24" t="str">
        <f>IF('10 - Mit. Risk Register'!B35="","",'10 - Mit. Risk Register'!B35)</f>
        <v>D/B construction phasing significantly different than assumed</v>
      </c>
      <c r="AV185" s="20" t="str">
        <f>IF('10 - Mit. Risk Register'!C35="","",'10 - Mit. Risk Register'!C35)</f>
        <v>Opportunity</v>
      </c>
      <c r="AW185" s="39">
        <f>IF('10 - Mit. Risk Register'!H35="", "", '10 - Mit. Risk Register'!H35)</f>
        <v>-0.43833450407784502</v>
      </c>
      <c r="AX185" s="39">
        <f>IF('10 - Mit. Risk Register'!H35="","",'10 - Mit. Risk Register'!H35)</f>
        <v>-0.43833450407784502</v>
      </c>
      <c r="AY185" s="34">
        <f t="shared" si="0"/>
        <v>0</v>
      </c>
      <c r="AZ185" s="34">
        <f>IF('10 - Mit. Risk Register'!I35="","",'10 - Mit. Risk Register'!I35)</f>
        <v>0.56561547297517289</v>
      </c>
      <c r="BA185" s="35">
        <f>IF('10 - Mit. Risk Register'!J35="","",'10 - Mit. Risk Register'!J35)</f>
        <v>1</v>
      </c>
    </row>
    <row r="186" spans="46:53" s="18" customFormat="1" x14ac:dyDescent="0.25">
      <c r="AT186" s="21" t="str">
        <f>IF('10 - Mit. Risk Register'!A36="","",'10 - Mit. Risk Register'!A36)</f>
        <v>PD-8</v>
      </c>
      <c r="AU186" s="22" t="str">
        <f>IF('10 - Mit. Risk Register'!B36="","",'10 - Mit. Risk Register'!B36)</f>
        <v>Change in pavement section and/or type.</v>
      </c>
      <c r="AV186" s="23" t="str">
        <f>IF('10 - Mit. Risk Register'!C36="","",'10 - Mit. Risk Register'!C36)</f>
        <v>Opportunity</v>
      </c>
      <c r="AW186" s="36">
        <f>IF('10 - Mit. Risk Register'!H36="", "", '10 - Mit. Risk Register'!H36)</f>
        <v>-0.33663457831337384</v>
      </c>
      <c r="AX186" s="36">
        <f>IF('10 - Mit. Risk Register'!H36="","",'10 - Mit. Risk Register'!H36)</f>
        <v>-0.33663457831337384</v>
      </c>
      <c r="AY186" s="37">
        <f t="shared" si="0"/>
        <v>0</v>
      </c>
      <c r="AZ186" s="37">
        <f>IF('10 - Mit. Risk Register'!I36="","",'10 - Mit. Risk Register'!I36)</f>
        <v>0.43438452702482705</v>
      </c>
      <c r="BA186" s="38">
        <f>IF('10 - Mit. Risk Register'!J36="","",'10 - Mit. Risk Register'!J36)</f>
        <v>2</v>
      </c>
    </row>
    <row r="187" spans="46:53" s="18" customFormat="1" x14ac:dyDescent="0.25">
      <c r="AT187" s="19" t="str">
        <f>IF('10 - Mit. Risk Register'!A37="","",'10 - Mit. Risk Register'!A37)</f>
        <v>PL-3</v>
      </c>
      <c r="AU187" s="24" t="str">
        <f>IF('10 - Mit. Risk Register'!B37="","",'10 - Mit. Risk Register'!B37)</f>
        <v>Opposition to "splitting" alignment of SH-111 in the interchange area.</v>
      </c>
      <c r="AV187" s="20" t="str">
        <f>IF('10 - Mit. Risk Register'!C37="","",'10 - Mit. Risk Register'!C37)</f>
        <v>No Impact</v>
      </c>
      <c r="AW187" s="39">
        <f>IF('10 - Mit. Risk Register'!H37="", "", '10 - Mit. Risk Register'!H37)</f>
        <v>0</v>
      </c>
      <c r="AX187" s="39">
        <f>IF('10 - Mit. Risk Register'!H37="","",'10 - Mit. Risk Register'!H37)</f>
        <v>0</v>
      </c>
      <c r="AY187" s="34">
        <f t="shared" si="0"/>
        <v>0</v>
      </c>
      <c r="AZ187" s="34">
        <f>IF('10 - Mit. Risk Register'!I37="","",'10 - Mit. Risk Register'!I37)</f>
        <v>0</v>
      </c>
      <c r="BA187" s="35" t="str">
        <f>IF('10 - Mit. Risk Register'!J37="","",'10 - Mit. Risk Register'!J37)</f>
        <v/>
      </c>
    </row>
    <row r="188" spans="46:53" s="18" customFormat="1" x14ac:dyDescent="0.25">
      <c r="AT188" s="21" t="str">
        <f>IF('10 - Mit. Risk Register'!A38="","",'10 - Mit. Risk Register'!A38)</f>
        <v>PL-4</v>
      </c>
      <c r="AU188" s="22" t="str">
        <f>IF('10 - Mit. Risk Register'!B38="","",'10 - Mit. Risk Register'!B38)</f>
        <v>Other stakeholder issues not captured separately.</v>
      </c>
      <c r="AV188" s="23" t="str">
        <f>IF('10 - Mit. Risk Register'!C38="","",'10 - Mit. Risk Register'!C38)</f>
        <v>No Impact</v>
      </c>
      <c r="AW188" s="36">
        <f>IF('10 - Mit. Risk Register'!H38="", "", '10 - Mit. Risk Register'!H38)</f>
        <v>0</v>
      </c>
      <c r="AX188" s="36">
        <f>IF('10 - Mit. Risk Register'!H38="","",'10 - Mit. Risk Register'!H38)</f>
        <v>0</v>
      </c>
      <c r="AY188" s="37">
        <f t="shared" si="0"/>
        <v>0</v>
      </c>
      <c r="AZ188" s="37">
        <f>IF('10 - Mit. Risk Register'!I38="","",'10 - Mit. Risk Register'!I38)</f>
        <v>0</v>
      </c>
      <c r="BA188" s="38" t="str">
        <f>IF('10 - Mit. Risk Register'!J38="","",'10 - Mit. Risk Register'!J38)</f>
        <v/>
      </c>
    </row>
    <row r="189" spans="46:53" s="18" customFormat="1" x14ac:dyDescent="0.25">
      <c r="AT189" s="19" t="str">
        <f>IF('10 - Mit. Risk Register'!A39="","",'10 - Mit. Risk Register'!A39)</f>
        <v>PL-5</v>
      </c>
      <c r="AU189" s="24" t="str">
        <f>IF('10 - Mit. Risk Register'!B39="","",'10 - Mit. Risk Register'!B39)</f>
        <v>Project funding delayed or reduced.</v>
      </c>
      <c r="AV189" s="20" t="str">
        <f>IF('10 - Mit. Risk Register'!C39="","",'10 - Mit. Risk Register'!C39)</f>
        <v>No Impact</v>
      </c>
      <c r="AW189" s="39">
        <f>IF('10 - Mit. Risk Register'!H39="", "", '10 - Mit. Risk Register'!H39)</f>
        <v>0</v>
      </c>
      <c r="AX189" s="39">
        <f>IF('10 - Mit. Risk Register'!H39="","",'10 - Mit. Risk Register'!H39)</f>
        <v>0</v>
      </c>
      <c r="AY189" s="34">
        <f t="shared" si="0"/>
        <v>0</v>
      </c>
      <c r="AZ189" s="34">
        <f>IF('10 - Mit. Risk Register'!I39="","",'10 - Mit. Risk Register'!I39)</f>
        <v>0</v>
      </c>
      <c r="BA189" s="35" t="str">
        <f>IF('10 - Mit. Risk Register'!J39="","",'10 - Mit. Risk Register'!J39)</f>
        <v/>
      </c>
    </row>
    <row r="190" spans="46:53" s="18" customFormat="1" x14ac:dyDescent="0.25">
      <c r="AT190" s="21" t="str">
        <f>IF('10 - Mit. Risk Register'!A40="","",'10 - Mit. Risk Register'!A40)</f>
        <v>SC-1</v>
      </c>
      <c r="AU190" s="22" t="str">
        <f>IF('10 - Mit. Risk Register'!B40="","",'10 - Mit. Risk Register'!B40)</f>
        <v xml:space="preserve">Change in East-West project limits. </v>
      </c>
      <c r="AV190" s="23" t="str">
        <f>IF('10 - Mit. Risk Register'!C40="","",'10 - Mit. Risk Register'!C40)</f>
        <v>No Impact</v>
      </c>
      <c r="AW190" s="36">
        <f>IF('10 - Mit. Risk Register'!H40="", "", '10 - Mit. Risk Register'!H40)</f>
        <v>0</v>
      </c>
      <c r="AX190" s="36">
        <f>IF('10 - Mit. Risk Register'!H40="","",'10 - Mit. Risk Register'!H40)</f>
        <v>0</v>
      </c>
      <c r="AY190" s="37">
        <f t="shared" si="0"/>
        <v>0</v>
      </c>
      <c r="AZ190" s="37">
        <f>IF('10 - Mit. Risk Register'!I40="","",'10 - Mit. Risk Register'!I40)</f>
        <v>0</v>
      </c>
      <c r="BA190" s="38" t="str">
        <f>IF('10 - Mit. Risk Register'!J40="","",'10 - Mit. Risk Register'!J40)</f>
        <v/>
      </c>
    </row>
    <row r="191" spans="46:53" s="18" customFormat="1" x14ac:dyDescent="0.25">
      <c r="AT191" s="19" t="str">
        <f>IF('10 - Mit. Risk Register'!A41="","",'10 - Mit. Risk Register'!A41)</f>
        <v>SC-2</v>
      </c>
      <c r="AU191" s="24" t="str">
        <f>IF('10 - Mit. Risk Register'!B41="","",'10 - Mit. Risk Register'!B41)</f>
        <v xml:space="preserve">Change in North-South project limits. </v>
      </c>
      <c r="AV191" s="20" t="str">
        <f>IF('10 - Mit. Risk Register'!C41="","",'10 - Mit. Risk Register'!C41)</f>
        <v>No Impact</v>
      </c>
      <c r="AW191" s="39">
        <f>IF('10 - Mit. Risk Register'!H41="", "", '10 - Mit. Risk Register'!H41)</f>
        <v>0</v>
      </c>
      <c r="AX191" s="39">
        <f>IF('10 - Mit. Risk Register'!H41="","",'10 - Mit. Risk Register'!H41)</f>
        <v>0</v>
      </c>
      <c r="AY191" s="34">
        <f t="shared" si="0"/>
        <v>0</v>
      </c>
      <c r="AZ191" s="34">
        <f>IF('10 - Mit. Risk Register'!I41="","",'10 - Mit. Risk Register'!I41)</f>
        <v>0</v>
      </c>
      <c r="BA191" s="35" t="str">
        <f>IF('10 - Mit. Risk Register'!J41="","",'10 - Mit. Risk Register'!J41)</f>
        <v/>
      </c>
    </row>
    <row r="192" spans="46:53" s="18" customFormat="1" x14ac:dyDescent="0.25">
      <c r="AT192" s="21" t="str">
        <f>IF('10 - Mit. Risk Register'!A42="","",'10 - Mit. Risk Register'!A42)</f>
        <v>SC-4</v>
      </c>
      <c r="AU192" s="22" t="str">
        <f>IF('10 - Mit. Risk Register'!B42="","",'10 - Mit. Risk Register'!B42)</f>
        <v xml:space="preserve">Increased aestethetics for US-555/SH-111 interchange. </v>
      </c>
      <c r="AV192" s="23" t="str">
        <f>IF('10 - Mit. Risk Register'!C42="","",'10 - Mit. Risk Register'!C42)</f>
        <v>No Impact</v>
      </c>
      <c r="AW192" s="36">
        <f>IF('10 - Mit. Risk Register'!H42="", "", '10 - Mit. Risk Register'!H42)</f>
        <v>0</v>
      </c>
      <c r="AX192" s="36">
        <f>IF('10 - Mit. Risk Register'!H42="","",'10 - Mit. Risk Register'!H42)</f>
        <v>0</v>
      </c>
      <c r="AY192" s="37">
        <f t="shared" si="0"/>
        <v>0</v>
      </c>
      <c r="AZ192" s="37">
        <f>IF('10 - Mit. Risk Register'!I42="","",'10 - Mit. Risk Register'!I42)</f>
        <v>0</v>
      </c>
      <c r="BA192" s="38" t="str">
        <f>IF('10 - Mit. Risk Register'!J42="","",'10 - Mit. Risk Register'!J42)</f>
        <v/>
      </c>
    </row>
    <row r="193" spans="46:53" s="18" customFormat="1" x14ac:dyDescent="0.25">
      <c r="AT193" s="19" t="str">
        <f>IF('10 - Mit. Risk Register'!A43="","",'10 - Mit. Risk Register'!A43)</f>
        <v>SC-7</v>
      </c>
      <c r="AU193" s="24" t="str">
        <f>IF('10 - Mit. Risk Register'!B43="","",'10 - Mit. Risk Register'!B43)</f>
        <v xml:space="preserve">ITS added to this project. </v>
      </c>
      <c r="AV193" s="20" t="str">
        <f>IF('10 - Mit. Risk Register'!C43="","",'10 - Mit. Risk Register'!C43)</f>
        <v>No Impact</v>
      </c>
      <c r="AW193" s="39">
        <f>IF('10 - Mit. Risk Register'!H43="", "", '10 - Mit. Risk Register'!H43)</f>
        <v>0</v>
      </c>
      <c r="AX193" s="39">
        <f>IF('10 - Mit. Risk Register'!H43="","",'10 - Mit. Risk Register'!H43)</f>
        <v>0</v>
      </c>
      <c r="AY193" s="34">
        <f t="shared" si="0"/>
        <v>0</v>
      </c>
      <c r="AZ193" s="34">
        <f>IF('10 - Mit. Risk Register'!I43="","",'10 - Mit. Risk Register'!I43)</f>
        <v>0</v>
      </c>
      <c r="BA193" s="35" t="str">
        <f>IF('10 - Mit. Risk Register'!J43="","",'10 - Mit. Risk Register'!J43)</f>
        <v/>
      </c>
    </row>
    <row r="194" spans="46:53" s="18" customFormat="1" x14ac:dyDescent="0.25">
      <c r="AT194" s="21" t="str">
        <f>IF('10 - Mit. Risk Register'!A44="","",'10 - Mit. Risk Register'!A44)</f>
        <v>PD-2</v>
      </c>
      <c r="AU194" s="22" t="str">
        <f>IF('10 - Mit. Risk Register'!B44="","",'10 - Mit. Risk Register'!B44)</f>
        <v xml:space="preserve">Split alignment of SH-111 at US-555 interchange. </v>
      </c>
      <c r="AV194" s="23" t="str">
        <f>IF('10 - Mit. Risk Register'!C44="","",'10 - Mit. Risk Register'!C44)</f>
        <v>No Impact</v>
      </c>
      <c r="AW194" s="36">
        <f>IF('10 - Mit. Risk Register'!H44="", "", '10 - Mit. Risk Register'!H44)</f>
        <v>0</v>
      </c>
      <c r="AX194" s="36">
        <f>IF('10 - Mit. Risk Register'!H44="","",'10 - Mit. Risk Register'!H44)</f>
        <v>0</v>
      </c>
      <c r="AY194" s="37">
        <f t="shared" si="0"/>
        <v>0</v>
      </c>
      <c r="AZ194" s="37">
        <f>IF('10 - Mit. Risk Register'!I44="","",'10 - Mit. Risk Register'!I44)</f>
        <v>0</v>
      </c>
      <c r="BA194" s="38" t="str">
        <f>IF('10 - Mit. Risk Register'!J44="","",'10 - Mit. Risk Register'!J44)</f>
        <v/>
      </c>
    </row>
    <row r="195" spans="46:53" s="18" customFormat="1" x14ac:dyDescent="0.25">
      <c r="AT195" s="19" t="str">
        <f>IF('10 - Mit. Risk Register'!A45="","",'10 - Mit. Risk Register'!A45)</f>
        <v>PD-3</v>
      </c>
      <c r="AU195" s="24" t="str">
        <f>IF('10 - Mit. Risk Register'!B45="","",'10 - Mit. Risk Register'!B45)</f>
        <v>Change in configuration of SH 111 / US 555 interchange.</v>
      </c>
      <c r="AV195" s="20" t="str">
        <f>IF('10 - Mit. Risk Register'!C45="","",'10 - Mit. Risk Register'!C45)</f>
        <v>No Impact</v>
      </c>
      <c r="AW195" s="39">
        <f>IF('10 - Mit. Risk Register'!H45="", "", '10 - Mit. Risk Register'!H45)</f>
        <v>0</v>
      </c>
      <c r="AX195" s="39">
        <f>IF('10 - Mit. Risk Register'!H45="","",'10 - Mit. Risk Register'!H45)</f>
        <v>0</v>
      </c>
      <c r="AY195" s="34">
        <f t="shared" si="0"/>
        <v>0</v>
      </c>
      <c r="AZ195" s="34">
        <f>IF('10 - Mit. Risk Register'!I45="","",'10 - Mit. Risk Register'!I45)</f>
        <v>0</v>
      </c>
      <c r="BA195" s="35" t="str">
        <f>IF('10 - Mit. Risk Register'!J45="","",'10 - Mit. Risk Register'!J45)</f>
        <v/>
      </c>
    </row>
    <row r="196" spans="46:53" s="18" customFormat="1" x14ac:dyDescent="0.25">
      <c r="AT196" s="21" t="str">
        <f>IF('10 - Mit. Risk Register'!A46="","",'10 - Mit. Risk Register'!A46)</f>
        <v>PD-7</v>
      </c>
      <c r="AU196" s="22" t="str">
        <f>IF('10 - Mit. Risk Register'!B46="","",'10 - Mit. Risk Register'!B46)</f>
        <v>Additional cost for signalized intersections.</v>
      </c>
      <c r="AV196" s="23" t="str">
        <f>IF('10 - Mit. Risk Register'!C46="","",'10 - Mit. Risk Register'!C46)</f>
        <v>No Impact</v>
      </c>
      <c r="AW196" s="36">
        <f>IF('10 - Mit. Risk Register'!H46="", "", '10 - Mit. Risk Register'!H46)</f>
        <v>0</v>
      </c>
      <c r="AX196" s="36">
        <f>IF('10 - Mit. Risk Register'!H46="","",'10 - Mit. Risk Register'!H46)</f>
        <v>0</v>
      </c>
      <c r="AY196" s="37">
        <f t="shared" si="0"/>
        <v>0</v>
      </c>
      <c r="AZ196" s="37">
        <f>IF('10 - Mit. Risk Register'!I46="","",'10 - Mit. Risk Register'!I46)</f>
        <v>0</v>
      </c>
      <c r="BA196" s="38" t="str">
        <f>IF('10 - Mit. Risk Register'!J46="","",'10 - Mit. Risk Register'!J46)</f>
        <v/>
      </c>
    </row>
    <row r="197" spans="46:53" s="18" customFormat="1" ht="30" x14ac:dyDescent="0.25">
      <c r="AT197" s="19" t="str">
        <f>IF('10 - Mit. Risk Register'!A47="","",'10 - Mit. Risk Register'!A47)</f>
        <v>PD-9</v>
      </c>
      <c r="AU197" s="24" t="str">
        <f>IF('10 - Mit. Risk Register'!B47="","",'10 - Mit. Risk Register'!B47)</f>
        <v>Rehabilitate instead of reconstruct existing roadway (e.g., overlay instead).</v>
      </c>
      <c r="AV197" s="20" t="str">
        <f>IF('10 - Mit. Risk Register'!C47="","",'10 - Mit. Risk Register'!C47)</f>
        <v>No Impact</v>
      </c>
      <c r="AW197" s="39">
        <f>IF('10 - Mit. Risk Register'!H47="", "", '10 - Mit. Risk Register'!H47)</f>
        <v>0</v>
      </c>
      <c r="AX197" s="39">
        <f>IF('10 - Mit. Risk Register'!H47="","",'10 - Mit. Risk Register'!H47)</f>
        <v>0</v>
      </c>
      <c r="AY197" s="34">
        <f t="shared" si="0"/>
        <v>0</v>
      </c>
      <c r="AZ197" s="34">
        <f>IF('10 - Mit. Risk Register'!I47="","",'10 - Mit. Risk Register'!I47)</f>
        <v>0</v>
      </c>
      <c r="BA197" s="35" t="str">
        <f>IF('10 - Mit. Risk Register'!J47="","",'10 - Mit. Risk Register'!J47)</f>
        <v/>
      </c>
    </row>
    <row r="198" spans="46:53" s="18" customFormat="1" x14ac:dyDescent="0.25">
      <c r="AT198" s="21" t="str">
        <f>IF('10 - Mit. Risk Register'!A48="","",'10 - Mit. Risk Register'!A48)</f>
        <v>PD-10</v>
      </c>
      <c r="AU198" s="22" t="str">
        <f>IF('10 - Mit. Risk Register'!B48="","",'10 - Mit. Risk Register'!B48)</f>
        <v>Change in stormwater design standards.</v>
      </c>
      <c r="AV198" s="23" t="str">
        <f>IF('10 - Mit. Risk Register'!C48="","",'10 - Mit. Risk Register'!C48)</f>
        <v>No Impact</v>
      </c>
      <c r="AW198" s="36">
        <f>IF('10 - Mit. Risk Register'!H48="", "", '10 - Mit. Risk Register'!H48)</f>
        <v>0</v>
      </c>
      <c r="AX198" s="36">
        <f>IF('10 - Mit. Risk Register'!H48="","",'10 - Mit. Risk Register'!H48)</f>
        <v>0</v>
      </c>
      <c r="AY198" s="37">
        <f t="shared" si="0"/>
        <v>0</v>
      </c>
      <c r="AZ198" s="37">
        <f>IF('10 - Mit. Risk Register'!I48="","",'10 - Mit. Risk Register'!I48)</f>
        <v>0</v>
      </c>
      <c r="BA198" s="38" t="str">
        <f>IF('10 - Mit. Risk Register'!J48="","",'10 - Mit. Risk Register'!J48)</f>
        <v/>
      </c>
    </row>
    <row r="199" spans="46:53" s="18" customFormat="1" x14ac:dyDescent="0.25">
      <c r="AT199" s="19" t="str">
        <f>IF('10 - Mit. Risk Register'!A49="","",'10 - Mit. Risk Register'!A49)</f>
        <v>EP-1</v>
      </c>
      <c r="AU199" s="24" t="str">
        <f>IF('10 - Mit. Risk Register'!B49="","",'10 - Mit. Risk Register'!B49)</f>
        <v>Challenge to environmental determination or permits</v>
      </c>
      <c r="AV199" s="20" t="str">
        <f>IF('10 - Mit. Risk Register'!C49="","",'10 - Mit. Risk Register'!C49)</f>
        <v>No Impact</v>
      </c>
      <c r="AW199" s="39">
        <f>IF('10 - Mit. Risk Register'!H49="", "", '10 - Mit. Risk Register'!H49)</f>
        <v>0</v>
      </c>
      <c r="AX199" s="39">
        <f>IF('10 - Mit. Risk Register'!H49="","",'10 - Mit. Risk Register'!H49)</f>
        <v>0</v>
      </c>
      <c r="AY199" s="34">
        <f t="shared" si="0"/>
        <v>0</v>
      </c>
      <c r="AZ199" s="34">
        <f>IF('10 - Mit. Risk Register'!I49="","",'10 - Mit. Risk Register'!I49)</f>
        <v>0</v>
      </c>
      <c r="BA199" s="35" t="str">
        <f>IF('10 - Mit. Risk Register'!J49="","",'10 - Mit. Risk Register'!J49)</f>
        <v/>
      </c>
    </row>
    <row r="200" spans="46:53" s="18" customFormat="1" x14ac:dyDescent="0.25">
      <c r="AT200" s="21" t="str">
        <f>IF('10 - Mit. Risk Register'!A50="","",'10 - Mit. Risk Register'!A50)</f>
        <v>RR-4</v>
      </c>
      <c r="AU200" s="22" t="str">
        <f>IF('10 - Mit. Risk Register'!B50="","",'10 - Mit. Risk Register'!B50)</f>
        <v>Additional relocation or demolition required</v>
      </c>
      <c r="AV200" s="23" t="str">
        <f>IF('10 - Mit. Risk Register'!C50="","",'10 - Mit. Risk Register'!C50)</f>
        <v>No Impact</v>
      </c>
      <c r="AW200" s="36">
        <f>IF('10 - Mit. Risk Register'!H50="", "", '10 - Mit. Risk Register'!H50)</f>
        <v>0</v>
      </c>
      <c r="AX200" s="36">
        <f>IF('10 - Mit. Risk Register'!H50="","",'10 - Mit. Risk Register'!H50)</f>
        <v>0</v>
      </c>
      <c r="AY200" s="37">
        <f t="shared" si="0"/>
        <v>0</v>
      </c>
      <c r="AZ200" s="37">
        <f>IF('10 - Mit. Risk Register'!I50="","",'10 - Mit. Risk Register'!I50)</f>
        <v>0</v>
      </c>
      <c r="BA200" s="38" t="str">
        <f>IF('10 - Mit. Risk Register'!J50="","",'10 - Mit. Risk Register'!J50)</f>
        <v/>
      </c>
    </row>
    <row r="201" spans="46:53" s="18" customFormat="1" x14ac:dyDescent="0.25">
      <c r="AT201" s="19" t="str">
        <f>IF('10 - Mit. Risk Register'!A51="","",'10 - Mit. Risk Register'!A51)</f>
        <v>RR-5</v>
      </c>
      <c r="AU201" s="24" t="str">
        <f>IF('10 - Mit. Risk Register'!B51="","",'10 - Mit. Risk Register'!B51)</f>
        <v>Additional ROW required for planned project</v>
      </c>
      <c r="AV201" s="20" t="str">
        <f>IF('10 - Mit. Risk Register'!C51="","",'10 - Mit. Risk Register'!C51)</f>
        <v>No Impact</v>
      </c>
      <c r="AW201" s="39">
        <f>IF('10 - Mit. Risk Register'!H51="", "", '10 - Mit. Risk Register'!H51)</f>
        <v>0</v>
      </c>
      <c r="AX201" s="39">
        <f>IF('10 - Mit. Risk Register'!H51="","",'10 - Mit. Risk Register'!H51)</f>
        <v>0</v>
      </c>
      <c r="AY201" s="34">
        <f t="shared" si="0"/>
        <v>0</v>
      </c>
      <c r="AZ201" s="34">
        <f>IF('10 - Mit. Risk Register'!I51="","",'10 - Mit. Risk Register'!I51)</f>
        <v>0</v>
      </c>
      <c r="BA201" s="35" t="str">
        <f>IF('10 - Mit. Risk Register'!J51="","",'10 - Mit. Risk Register'!J51)</f>
        <v/>
      </c>
    </row>
    <row r="202" spans="46:53" s="18" customFormat="1" x14ac:dyDescent="0.25">
      <c r="AT202" s="21" t="str">
        <f>IF('10 - Mit. Risk Register'!A52="","",'10 - Mit. Risk Register'!A52)</f>
        <v>RR-9</v>
      </c>
      <c r="AU202" s="22" t="str">
        <f>IF('10 - Mit. Risk Register'!B52="","",'10 - Mit. Risk Register'!B52)</f>
        <v>Other utility relocations not completed on time</v>
      </c>
      <c r="AV202" s="23" t="str">
        <f>IF('10 - Mit. Risk Register'!C52="","",'10 - Mit. Risk Register'!C52)</f>
        <v>No Impact</v>
      </c>
      <c r="AW202" s="36">
        <f>IF('10 - Mit. Risk Register'!H52="", "", '10 - Mit. Risk Register'!H52)</f>
        <v>0</v>
      </c>
      <c r="AX202" s="36">
        <f>IF('10 - Mit. Risk Register'!H52="","",'10 - Mit. Risk Register'!H52)</f>
        <v>0</v>
      </c>
      <c r="AY202" s="37">
        <f t="shared" si="0"/>
        <v>0</v>
      </c>
      <c r="AZ202" s="37">
        <f>IF('10 - Mit. Risk Register'!I52="","",'10 - Mit. Risk Register'!I52)</f>
        <v>0</v>
      </c>
      <c r="BA202" s="38" t="str">
        <f>IF('10 - Mit. Risk Register'!J52="","",'10 - Mit. Risk Register'!J52)</f>
        <v/>
      </c>
    </row>
    <row r="203" spans="46:53" s="18" customFormat="1" ht="30" x14ac:dyDescent="0.25">
      <c r="AT203" s="19" t="str">
        <f>IF('10 - Mit. Risk Register'!A53="","",'10 - Mit. Risk Register'!A53)</f>
        <v>RR-10</v>
      </c>
      <c r="AU203" s="24" t="str">
        <f>IF('10 - Mit. Risk Register'!B53="","",'10 - Mit. Risk Register'!B53)</f>
        <v>Damage existing utility or encounter unanticipated utility during construction</v>
      </c>
      <c r="AV203" s="20" t="str">
        <f>IF('10 - Mit. Risk Register'!C53="","",'10 - Mit. Risk Register'!C53)</f>
        <v>No Impact</v>
      </c>
      <c r="AW203" s="39">
        <f>IF('10 - Mit. Risk Register'!H53="", "", '10 - Mit. Risk Register'!H53)</f>
        <v>0</v>
      </c>
      <c r="AX203" s="39">
        <f>IF('10 - Mit. Risk Register'!H53="","",'10 - Mit. Risk Register'!H53)</f>
        <v>0</v>
      </c>
      <c r="AY203" s="34">
        <f t="shared" si="0"/>
        <v>0</v>
      </c>
      <c r="AZ203" s="34">
        <f>IF('10 - Mit. Risk Register'!I53="","",'10 - Mit. Risk Register'!I53)</f>
        <v>0</v>
      </c>
      <c r="BA203" s="35" t="str">
        <f>IF('10 - Mit. Risk Register'!J53="","",'10 - Mit. Risk Register'!J53)</f>
        <v/>
      </c>
    </row>
    <row r="204" spans="46:53" s="18" customFormat="1" x14ac:dyDescent="0.25">
      <c r="AT204" s="21" t="str">
        <f>IF('10 - Mit. Risk Register'!A54="","",'10 - Mit. Risk Register'!A54)</f>
        <v>PR-3</v>
      </c>
      <c r="AU204" s="22" t="str">
        <f>IF('10 - Mit. Risk Register'!B54="","",'10 - Mit. Risk Register'!B54)</f>
        <v>Material-supply issues</v>
      </c>
      <c r="AV204" s="23" t="str">
        <f>IF('10 - Mit. Risk Register'!C54="","",'10 - Mit. Risk Register'!C54)</f>
        <v>No Impact</v>
      </c>
      <c r="AW204" s="36">
        <f>IF('10 - Mit. Risk Register'!H54="", "", '10 - Mit. Risk Register'!H54)</f>
        <v>0</v>
      </c>
      <c r="AX204" s="36">
        <f>IF('10 - Mit. Risk Register'!H54="","",'10 - Mit. Risk Register'!H54)</f>
        <v>0</v>
      </c>
      <c r="AY204" s="37">
        <f t="shared" si="0"/>
        <v>0</v>
      </c>
      <c r="AZ204" s="37">
        <f>IF('10 - Mit. Risk Register'!I54="","",'10 - Mit. Risk Register'!I54)</f>
        <v>0</v>
      </c>
      <c r="BA204" s="38" t="str">
        <f>IF('10 - Mit. Risk Register'!J54="","",'10 - Mit. Risk Register'!J54)</f>
        <v/>
      </c>
    </row>
    <row r="205" spans="46:53" s="18" customFormat="1" x14ac:dyDescent="0.25">
      <c r="AT205" s="19" t="str">
        <f>IF('10 - Mit. Risk Register'!A55="","",'10 - Mit. Risk Register'!A55)</f>
        <v>PR-4</v>
      </c>
      <c r="AU205" s="24" t="str">
        <f>IF('10 - Mit. Risk Register'!B55="","",'10 - Mit. Risk Register'!B55)</f>
        <v>Change in project delivery method</v>
      </c>
      <c r="AV205" s="20" t="str">
        <f>IF('10 - Mit. Risk Register'!C55="","",'10 - Mit. Risk Register'!C55)</f>
        <v>No Impact</v>
      </c>
      <c r="AW205" s="39">
        <f>IF('10 - Mit. Risk Register'!H55="", "", '10 - Mit. Risk Register'!H55)</f>
        <v>0</v>
      </c>
      <c r="AX205" s="39">
        <f>IF('10 - Mit. Risk Register'!H55="","",'10 - Mit. Risk Register'!H55)</f>
        <v>0</v>
      </c>
      <c r="AY205" s="34">
        <f t="shared" si="0"/>
        <v>0</v>
      </c>
      <c r="AZ205" s="34">
        <f>IF('10 - Mit. Risk Register'!I55="","",'10 - Mit. Risk Register'!I55)</f>
        <v>0</v>
      </c>
      <c r="BA205" s="35" t="str">
        <f>IF('10 - Mit. Risk Register'!J55="","",'10 - Mit. Risk Register'!J55)</f>
        <v/>
      </c>
    </row>
    <row r="206" spans="46:53" s="18" customFormat="1" x14ac:dyDescent="0.25">
      <c r="AT206" s="21" t="str">
        <f>IF('10 - Mit. Risk Register'!A56="","",'10 - Mit. Risk Register'!A56)</f>
        <v>PR-5</v>
      </c>
      <c r="AU206" s="22" t="str">
        <f>IF('10 - Mit. Risk Register'!B56="","",'10 - Mit. Risk Register'!B56)</f>
        <v>Accelerate pre-construction activities to reach NTP sooner</v>
      </c>
      <c r="AV206" s="23" t="str">
        <f>IF('10 - Mit. Risk Register'!C56="","",'10 - Mit. Risk Register'!C56)</f>
        <v>No Impact</v>
      </c>
      <c r="AW206" s="36">
        <f>IF('10 - Mit. Risk Register'!H56="", "", '10 - Mit. Risk Register'!H56)</f>
        <v>0</v>
      </c>
      <c r="AX206" s="36">
        <f>IF('10 - Mit. Risk Register'!H56="","",'10 - Mit. Risk Register'!H56)</f>
        <v>0</v>
      </c>
      <c r="AY206" s="37">
        <f t="shared" si="0"/>
        <v>0</v>
      </c>
      <c r="AZ206" s="37">
        <f>IF('10 - Mit. Risk Register'!I56="","",'10 - Mit. Risk Register'!I56)</f>
        <v>0</v>
      </c>
      <c r="BA206" s="38" t="str">
        <f>IF('10 - Mit. Risk Register'!J56="","",'10 - Mit. Risk Register'!J56)</f>
        <v/>
      </c>
    </row>
    <row r="207" spans="46:53" s="18" customFormat="1" x14ac:dyDescent="0.25">
      <c r="AT207" s="19" t="str">
        <f>IF('10 - Mit. Risk Register'!A57="","",'10 - Mit. Risk Register'!A57)</f>
        <v>PR-6</v>
      </c>
      <c r="AU207" s="24" t="str">
        <f>IF('10 - Mit. Risk Register'!B57="","",'10 - Mit. Risk Register'!B57)</f>
        <v>Use incentives to accelerate D/B construction</v>
      </c>
      <c r="AV207" s="20" t="str">
        <f>IF('10 - Mit. Risk Register'!C57="","",'10 - Mit. Risk Register'!C57)</f>
        <v>No Impact</v>
      </c>
      <c r="AW207" s="39">
        <f>IF('10 - Mit. Risk Register'!H57="", "", '10 - Mit. Risk Register'!H57)</f>
        <v>0</v>
      </c>
      <c r="AX207" s="39">
        <f>IF('10 - Mit. Risk Register'!H57="","",'10 - Mit. Risk Register'!H57)</f>
        <v>0</v>
      </c>
      <c r="AY207" s="34">
        <f t="shared" si="0"/>
        <v>0</v>
      </c>
      <c r="AZ207" s="34">
        <f>IF('10 - Mit. Risk Register'!I57="","",'10 - Mit. Risk Register'!I57)</f>
        <v>0</v>
      </c>
      <c r="BA207" s="35" t="str">
        <f>IF('10 - Mit. Risk Register'!J57="","",'10 - Mit. Risk Register'!J57)</f>
        <v/>
      </c>
    </row>
    <row r="208" spans="46:53" s="18" customFormat="1" x14ac:dyDescent="0.25">
      <c r="AT208" s="21" t="str">
        <f>IF('10 - Mit. Risk Register'!A58="","",'10 - Mit. Risk Register'!A58)</f>
        <v>PR-7</v>
      </c>
      <c r="AU208" s="22" t="str">
        <f>IF('10 - Mit. Risk Register'!B58="","",'10 - Mit. Risk Register'!B58)</f>
        <v>Issues with D/B design or submittals</v>
      </c>
      <c r="AV208" s="23" t="str">
        <f>IF('10 - Mit. Risk Register'!C58="","",'10 - Mit. Risk Register'!C58)</f>
        <v>No Impact</v>
      </c>
      <c r="AW208" s="36">
        <f>IF('10 - Mit. Risk Register'!H58="", "", '10 - Mit. Risk Register'!H58)</f>
        <v>0</v>
      </c>
      <c r="AX208" s="36">
        <f>IF('10 - Mit. Risk Register'!H58="","",'10 - Mit. Risk Register'!H58)</f>
        <v>0</v>
      </c>
      <c r="AY208" s="37">
        <f t="shared" si="0"/>
        <v>0</v>
      </c>
      <c r="AZ208" s="37">
        <f>IF('10 - Mit. Risk Register'!I58="","",'10 - Mit. Risk Register'!I58)</f>
        <v>0</v>
      </c>
      <c r="BA208" s="38" t="str">
        <f>IF('10 - Mit. Risk Register'!J58="","",'10 - Mit. Risk Register'!J58)</f>
        <v/>
      </c>
    </row>
    <row r="209" spans="46:53" s="18" customFormat="1" x14ac:dyDescent="0.25">
      <c r="AT209" s="19" t="str">
        <f>IF('10 - Mit. Risk Register'!A59="","",'10 - Mit. Risk Register'!A59)</f>
        <v>CR-6</v>
      </c>
      <c r="AU209" s="24" t="str">
        <f>IF('10 - Mit. Risk Register'!B59="","",'10 - Mit. Risk Register'!B59)</f>
        <v>Severe weather event significantly impacts construction</v>
      </c>
      <c r="AV209" s="20" t="str">
        <f>IF('10 - Mit. Risk Register'!C59="","",'10 - Mit. Risk Register'!C59)</f>
        <v>No Impact</v>
      </c>
      <c r="AW209" s="39">
        <f>IF('10 - Mit. Risk Register'!H59="", "", '10 - Mit. Risk Register'!H59)</f>
        <v>0</v>
      </c>
      <c r="AX209" s="39">
        <f>IF('10 - Mit. Risk Register'!H59="","",'10 - Mit. Risk Register'!H59)</f>
        <v>0</v>
      </c>
      <c r="AY209" s="34">
        <f t="shared" si="0"/>
        <v>0</v>
      </c>
      <c r="AZ209" s="34">
        <f>IF('10 - Mit. Risk Register'!I59="","",'10 - Mit. Risk Register'!I59)</f>
        <v>0</v>
      </c>
      <c r="BA209" s="35" t="str">
        <f>IF('10 - Mit. Risk Register'!J59="","",'10 - Mit. Risk Register'!J59)</f>
        <v/>
      </c>
    </row>
    <row r="210" spans="46:53" s="18" customFormat="1" x14ac:dyDescent="0.25">
      <c r="AT210" s="21" t="str">
        <f>IF('10 - Mit. Risk Register'!A60="","",'10 - Mit. Risk Register'!A60)</f>
        <v>CR-8</v>
      </c>
      <c r="AU210" s="22" t="str">
        <f>IF('10 - Mit. Risk Register'!B60="","",'10 - Mit. Risk Register'!B60)</f>
        <v>Significant accident during construction</v>
      </c>
      <c r="AV210" s="23" t="str">
        <f>IF('10 - Mit. Risk Register'!C60="","",'10 - Mit. Risk Register'!C60)</f>
        <v>No Impact</v>
      </c>
      <c r="AW210" s="36">
        <f>IF('10 - Mit. Risk Register'!H60="", "", '10 - Mit. Risk Register'!H60)</f>
        <v>0</v>
      </c>
      <c r="AX210" s="36">
        <f>IF('10 - Mit. Risk Register'!H60="","",'10 - Mit. Risk Register'!H60)</f>
        <v>0</v>
      </c>
      <c r="AY210" s="37">
        <f t="shared" si="0"/>
        <v>0</v>
      </c>
      <c r="AZ210" s="37">
        <f>IF('10 - Mit. Risk Register'!I60="","",'10 - Mit. Risk Register'!I60)</f>
        <v>0</v>
      </c>
      <c r="BA210" s="38" t="str">
        <f>IF('10 - Mit. Risk Register'!J60="","",'10 - Mit. Risk Register'!J60)</f>
        <v/>
      </c>
    </row>
    <row r="211" spans="46:53" s="18" customFormat="1" x14ac:dyDescent="0.25">
      <c r="AT211" s="19" t="str">
        <f>IF('10 - Mit. Risk Register'!A61="","",'10 - Mit. Risk Register'!A61)</f>
        <v>CR-10</v>
      </c>
      <c r="AU211" s="24" t="str">
        <f>IF('10 - Mit. Risk Register'!B61="","",'10 - Mit. Risk Register'!B61)</f>
        <v>Fish window in Wandering Creek</v>
      </c>
      <c r="AV211" s="20" t="str">
        <f>IF('10 - Mit. Risk Register'!C61="","",'10 - Mit. Risk Register'!C61)</f>
        <v>No Impact</v>
      </c>
      <c r="AW211" s="39">
        <f>IF('10 - Mit. Risk Register'!H61="", "", '10 - Mit. Risk Register'!H61)</f>
        <v>0</v>
      </c>
      <c r="AX211" s="39">
        <f>IF('10 - Mit. Risk Register'!H61="","",'10 - Mit. Risk Register'!H61)</f>
        <v>0</v>
      </c>
      <c r="AY211" s="34">
        <f t="shared" si="0"/>
        <v>0</v>
      </c>
      <c r="AZ211" s="34">
        <f>IF('10 - Mit. Risk Register'!I61="","",'10 - Mit. Risk Register'!I61)</f>
        <v>0</v>
      </c>
      <c r="BA211" s="35" t="str">
        <f>IF('10 - Mit. Risk Register'!J61="","",'10 - Mit. Risk Register'!J61)</f>
        <v/>
      </c>
    </row>
    <row r="212" spans="46:53" s="18" customFormat="1" x14ac:dyDescent="0.25">
      <c r="AT212" s="21" t="str">
        <f>IF('10 - Mit. Risk Register'!A62="","",'10 - Mit. Risk Register'!A62)</f>
        <v>CR-11</v>
      </c>
      <c r="AU212" s="22" t="str">
        <f>IF('10 - Mit. Risk Register'!B62="","",'10 - Mit. Risk Register'!B62)</f>
        <v>Non-compliance with permits during construction</v>
      </c>
      <c r="AV212" s="23" t="str">
        <f>IF('10 - Mit. Risk Register'!C62="","",'10 - Mit. Risk Register'!C62)</f>
        <v>No Impact</v>
      </c>
      <c r="AW212" s="36">
        <f>IF('10 - Mit. Risk Register'!H62="", "", '10 - Mit. Risk Register'!H62)</f>
        <v>0</v>
      </c>
      <c r="AX212" s="36">
        <f>IF('10 - Mit. Risk Register'!H62="","",'10 - Mit. Risk Register'!H62)</f>
        <v>0</v>
      </c>
      <c r="AY212" s="37">
        <f t="shared" si="0"/>
        <v>0</v>
      </c>
      <c r="AZ212" s="37">
        <f>IF('10 - Mit. Risk Register'!I62="","",'10 - Mit. Risk Register'!I62)</f>
        <v>0</v>
      </c>
      <c r="BA212" s="38" t="str">
        <f>IF('10 - Mit. Risk Register'!J62="","",'10 - Mit. Risk Register'!J62)</f>
        <v/>
      </c>
    </row>
    <row r="213" spans="46:53" s="18" customFormat="1" x14ac:dyDescent="0.25">
      <c r="AT213" s="19" t="str">
        <f>IF('10 - Mit. Risk Register'!A63="","",'10 - Mit. Risk Register'!A63)</f>
        <v>CR-12</v>
      </c>
      <c r="AU213" s="24" t="str">
        <f>IF('10 - Mit. Risk Register'!B63="","",'10 - Mit. Risk Register'!B63)</f>
        <v>Extended overheads as a function of project delays</v>
      </c>
      <c r="AV213" s="20" t="str">
        <f>IF('10 - Mit. Risk Register'!C63="","",'10 - Mit. Risk Register'!C63)</f>
        <v>No Impact</v>
      </c>
      <c r="AW213" s="39">
        <f>IF('10 - Mit. Risk Register'!H63="", "", '10 - Mit. Risk Register'!H63)</f>
        <v>0</v>
      </c>
      <c r="AX213" s="39">
        <f>IF('10 - Mit. Risk Register'!H63="","",'10 - Mit. Risk Register'!H63)</f>
        <v>0</v>
      </c>
      <c r="AY213" s="34">
        <f t="shared" si="0"/>
        <v>0</v>
      </c>
      <c r="AZ213" s="34">
        <f>IF('10 - Mit. Risk Register'!I63="","",'10 - Mit. Risk Register'!I63)</f>
        <v>0</v>
      </c>
      <c r="BA213" s="35" t="str">
        <f>IF('10 - Mit. Risk Register'!J63="","",'10 - Mit. Risk Register'!J63)</f>
        <v/>
      </c>
    </row>
    <row r="214" spans="46:53" s="18" customFormat="1" x14ac:dyDescent="0.25">
      <c r="AT214" s="21" t="str">
        <f>IF('10 - Mit. Risk Register'!A64="","",'10 - Mit. Risk Register'!A64)</f>
        <v/>
      </c>
      <c r="AU214" s="22" t="str">
        <f>IF('10 - Mit. Risk Register'!B64="","",'10 - Mit. Risk Register'!B64)</f>
        <v/>
      </c>
      <c r="AV214" s="23" t="str">
        <f>IF('10 - Mit. Risk Register'!C64="","",'10 - Mit. Risk Register'!C64)</f>
        <v/>
      </c>
      <c r="AW214" s="36" t="str">
        <f>IF('10 - Mit. Risk Register'!H64="", "", '10 - Mit. Risk Register'!H64)</f>
        <v/>
      </c>
      <c r="AX214" s="36" t="str">
        <f>IF('10 - Mit. Risk Register'!H64="","",'10 - Mit. Risk Register'!H64)</f>
        <v/>
      </c>
      <c r="AY214" s="37" t="str">
        <f t="shared" si="0"/>
        <v/>
      </c>
      <c r="AZ214" s="37" t="str">
        <f>IF('10 - Mit. Risk Register'!I64="","",'10 - Mit. Risk Register'!I64)</f>
        <v/>
      </c>
      <c r="BA214" s="38" t="str">
        <f>IF('10 - Mit. Risk Register'!J64="","",'10 - Mit. Risk Register'!J64)</f>
        <v/>
      </c>
    </row>
    <row r="215" spans="46:53" s="18" customFormat="1" x14ac:dyDescent="0.25">
      <c r="AT215" s="19" t="str">
        <f>IF('10 - Mit. Risk Register'!A65="","",'10 - Mit. Risk Register'!A65)</f>
        <v/>
      </c>
      <c r="AU215" s="24" t="str">
        <f>IF('10 - Mit. Risk Register'!B65="","",'10 - Mit. Risk Register'!B65)</f>
        <v/>
      </c>
      <c r="AV215" s="20" t="str">
        <f>IF('10 - Mit. Risk Register'!C65="","",'10 - Mit. Risk Register'!C65)</f>
        <v/>
      </c>
      <c r="AW215" s="39" t="str">
        <f>IF('10 - Mit. Risk Register'!H65="", "", '10 - Mit. Risk Register'!H65)</f>
        <v/>
      </c>
      <c r="AX215" s="39" t="str">
        <f>IF('10 - Mit. Risk Register'!H65="","",'10 - Mit. Risk Register'!H65)</f>
        <v/>
      </c>
      <c r="AY215" s="34" t="str">
        <f t="shared" si="0"/>
        <v/>
      </c>
      <c r="AZ215" s="34" t="str">
        <f>IF('10 - Mit. Risk Register'!I65="","",'10 - Mit. Risk Register'!I65)</f>
        <v/>
      </c>
      <c r="BA215" s="35" t="str">
        <f>IF('10 - Mit. Risk Register'!J65="","",'10 - Mit. Risk Register'!J65)</f>
        <v/>
      </c>
    </row>
    <row r="216" spans="46:53" s="18" customFormat="1" x14ac:dyDescent="0.25">
      <c r="AT216" s="21" t="str">
        <f>IF('10 - Mit. Risk Register'!A66="","",'10 - Mit. Risk Register'!A66)</f>
        <v/>
      </c>
      <c r="AU216" s="22" t="str">
        <f>IF('10 - Mit. Risk Register'!B66="","",'10 - Mit. Risk Register'!B66)</f>
        <v/>
      </c>
      <c r="AV216" s="23" t="str">
        <f>IF('10 - Mit. Risk Register'!C66="","",'10 - Mit. Risk Register'!C66)</f>
        <v/>
      </c>
      <c r="AW216" s="36" t="str">
        <f>IF('10 - Mit. Risk Register'!H66="", "", '10 - Mit. Risk Register'!H66)</f>
        <v/>
      </c>
      <c r="AX216" s="36" t="str">
        <f>IF('10 - Mit. Risk Register'!H66="","",'10 - Mit. Risk Register'!H66)</f>
        <v/>
      </c>
      <c r="AY216" s="37" t="str">
        <f t="shared" si="0"/>
        <v/>
      </c>
      <c r="AZ216" s="37" t="str">
        <f>IF('10 - Mit. Risk Register'!I66="","",'10 - Mit. Risk Register'!I66)</f>
        <v/>
      </c>
      <c r="BA216" s="38" t="str">
        <f>IF('10 - Mit. Risk Register'!J66="","",'10 - Mit. Risk Register'!J66)</f>
        <v/>
      </c>
    </row>
    <row r="217" spans="46:53" s="18" customFormat="1" x14ac:dyDescent="0.25">
      <c r="AT217" s="19" t="str">
        <f>IF('10 - Mit. Risk Register'!A67="","",'10 - Mit. Risk Register'!A67)</f>
        <v/>
      </c>
      <c r="AU217" s="24" t="str">
        <f>IF('10 - Mit. Risk Register'!B67="","",'10 - Mit. Risk Register'!B67)</f>
        <v/>
      </c>
      <c r="AV217" s="20" t="str">
        <f>IF('10 - Mit. Risk Register'!C67="","",'10 - Mit. Risk Register'!C67)</f>
        <v/>
      </c>
      <c r="AW217" s="39" t="str">
        <f>IF('10 - Mit. Risk Register'!H67="", "", '10 - Mit. Risk Register'!H67)</f>
        <v/>
      </c>
      <c r="AX217" s="39" t="str">
        <f>IF('10 - Mit. Risk Register'!H67="","",'10 - Mit. Risk Register'!H67)</f>
        <v/>
      </c>
      <c r="AY217" s="34" t="str">
        <f t="shared" si="0"/>
        <v/>
      </c>
      <c r="AZ217" s="34" t="str">
        <f>IF('10 - Mit. Risk Register'!I67="","",'10 - Mit. Risk Register'!I67)</f>
        <v/>
      </c>
      <c r="BA217" s="35" t="str">
        <f>IF('10 - Mit. Risk Register'!J67="","",'10 - Mit. Risk Register'!J67)</f>
        <v/>
      </c>
    </row>
    <row r="218" spans="46:53" s="18" customFormat="1" x14ac:dyDescent="0.25">
      <c r="AT218" s="21" t="str">
        <f>IF('10 - Mit. Risk Register'!A68="","",'10 - Mit. Risk Register'!A68)</f>
        <v/>
      </c>
      <c r="AU218" s="22" t="str">
        <f>IF('10 - Mit. Risk Register'!B68="","",'10 - Mit. Risk Register'!B68)</f>
        <v/>
      </c>
      <c r="AV218" s="23" t="str">
        <f>IF('10 - Mit. Risk Register'!C68="","",'10 - Mit. Risk Register'!C68)</f>
        <v/>
      </c>
      <c r="AW218" s="36" t="str">
        <f>IF('10 - Mit. Risk Register'!H68="", "", '10 - Mit. Risk Register'!H68)</f>
        <v/>
      </c>
      <c r="AX218" s="36" t="str">
        <f>IF('10 - Mit. Risk Register'!H68="","",'10 - Mit. Risk Register'!H68)</f>
        <v/>
      </c>
      <c r="AY218" s="37" t="str">
        <f t="shared" si="0"/>
        <v/>
      </c>
      <c r="AZ218" s="37" t="str">
        <f>IF('10 - Mit. Risk Register'!I68="","",'10 - Mit. Risk Register'!I68)</f>
        <v/>
      </c>
      <c r="BA218" s="38" t="str">
        <f>IF('10 - Mit. Risk Register'!J68="","",'10 - Mit. Risk Register'!J68)</f>
        <v/>
      </c>
    </row>
    <row r="219" spans="46:53" s="18" customFormat="1" x14ac:dyDescent="0.25">
      <c r="AT219" s="19" t="str">
        <f>IF('10 - Mit. Risk Register'!A69="","",'10 - Mit. Risk Register'!A69)</f>
        <v/>
      </c>
      <c r="AU219" s="24" t="str">
        <f>IF('10 - Mit. Risk Register'!B69="","",'10 - Mit. Risk Register'!B69)</f>
        <v/>
      </c>
      <c r="AV219" s="20" t="str">
        <f>IF('10 - Mit. Risk Register'!C69="","",'10 - Mit. Risk Register'!C69)</f>
        <v/>
      </c>
      <c r="AW219" s="39" t="str">
        <f>IF('10 - Mit. Risk Register'!H69="", "", '10 - Mit. Risk Register'!H69)</f>
        <v/>
      </c>
      <c r="AX219" s="39" t="str">
        <f>IF('10 - Mit. Risk Register'!H69="","",'10 - Mit. Risk Register'!H69)</f>
        <v/>
      </c>
      <c r="AY219" s="34" t="str">
        <f t="shared" si="0"/>
        <v/>
      </c>
      <c r="AZ219" s="34" t="str">
        <f>IF('10 - Mit. Risk Register'!I69="","",'10 - Mit. Risk Register'!I69)</f>
        <v/>
      </c>
      <c r="BA219" s="35" t="str">
        <f>IF('10 - Mit. Risk Register'!J69="","",'10 - Mit. Risk Register'!J69)</f>
        <v/>
      </c>
    </row>
    <row r="220" spans="46:53" s="18" customFormat="1" x14ac:dyDescent="0.25">
      <c r="AT220" s="21" t="str">
        <f>IF('10 - Mit. Risk Register'!A70="","",'10 - Mit. Risk Register'!A70)</f>
        <v/>
      </c>
      <c r="AU220" s="22" t="str">
        <f>IF('10 - Mit. Risk Register'!B70="","",'10 - Mit. Risk Register'!B70)</f>
        <v/>
      </c>
      <c r="AV220" s="23" t="str">
        <f>IF('10 - Mit. Risk Register'!C70="","",'10 - Mit. Risk Register'!C70)</f>
        <v/>
      </c>
      <c r="AW220" s="36" t="str">
        <f>IF('10 - Mit. Risk Register'!H70="", "", '10 - Mit. Risk Register'!H70)</f>
        <v/>
      </c>
      <c r="AX220" s="36" t="str">
        <f>IF('10 - Mit. Risk Register'!H70="","",'10 - Mit. Risk Register'!H70)</f>
        <v/>
      </c>
      <c r="AY220" s="37" t="str">
        <f t="shared" ref="AY220:AY254" si="1">IFERROR(IF(AX220="","",(AX220-AW220)/ABS(AW220)),0)</f>
        <v/>
      </c>
      <c r="AZ220" s="37" t="str">
        <f>IF('10 - Mit. Risk Register'!I70="","",'10 - Mit. Risk Register'!I70)</f>
        <v/>
      </c>
      <c r="BA220" s="38" t="str">
        <f>IF('10 - Mit. Risk Register'!J70="","",'10 - Mit. Risk Register'!J70)</f>
        <v/>
      </c>
    </row>
    <row r="221" spans="46:53" s="18" customFormat="1" x14ac:dyDescent="0.25">
      <c r="AT221" s="19" t="str">
        <f>IF('10 - Mit. Risk Register'!A71="","",'10 - Mit. Risk Register'!A71)</f>
        <v/>
      </c>
      <c r="AU221" s="24" t="str">
        <f>IF('10 - Mit. Risk Register'!B71="","",'10 - Mit. Risk Register'!B71)</f>
        <v/>
      </c>
      <c r="AV221" s="20" t="str">
        <f>IF('10 - Mit. Risk Register'!C71="","",'10 - Mit. Risk Register'!C71)</f>
        <v/>
      </c>
      <c r="AW221" s="39" t="str">
        <f>IF('10 - Mit. Risk Register'!H71="", "", '10 - Mit. Risk Register'!H71)</f>
        <v/>
      </c>
      <c r="AX221" s="39" t="str">
        <f>IF('10 - Mit. Risk Register'!H71="","",'10 - Mit. Risk Register'!H71)</f>
        <v/>
      </c>
      <c r="AY221" s="34" t="str">
        <f t="shared" si="1"/>
        <v/>
      </c>
      <c r="AZ221" s="34" t="str">
        <f>IF('10 - Mit. Risk Register'!I71="","",'10 - Mit. Risk Register'!I71)</f>
        <v/>
      </c>
      <c r="BA221" s="35" t="str">
        <f>IF('10 - Mit. Risk Register'!J71="","",'10 - Mit. Risk Register'!J71)</f>
        <v/>
      </c>
    </row>
    <row r="222" spans="46:53" s="18" customFormat="1" x14ac:dyDescent="0.25">
      <c r="AT222" s="21" t="str">
        <f>IF('10 - Mit. Risk Register'!A72="","",'10 - Mit. Risk Register'!A72)</f>
        <v/>
      </c>
      <c r="AU222" s="22" t="str">
        <f>IF('10 - Mit. Risk Register'!B72="","",'10 - Mit. Risk Register'!B72)</f>
        <v/>
      </c>
      <c r="AV222" s="23" t="str">
        <f>IF('10 - Mit. Risk Register'!C72="","",'10 - Mit. Risk Register'!C72)</f>
        <v/>
      </c>
      <c r="AW222" s="36" t="str">
        <f>IF('10 - Mit. Risk Register'!H72="", "", '10 - Mit. Risk Register'!H72)</f>
        <v/>
      </c>
      <c r="AX222" s="36" t="str">
        <f>IF('10 - Mit. Risk Register'!H72="","",'10 - Mit. Risk Register'!H72)</f>
        <v/>
      </c>
      <c r="AY222" s="37" t="str">
        <f t="shared" si="1"/>
        <v/>
      </c>
      <c r="AZ222" s="37" t="str">
        <f>IF('10 - Mit. Risk Register'!I72="","",'10 - Mit. Risk Register'!I72)</f>
        <v/>
      </c>
      <c r="BA222" s="38" t="str">
        <f>IF('10 - Mit. Risk Register'!J72="","",'10 - Mit. Risk Register'!J72)</f>
        <v/>
      </c>
    </row>
    <row r="223" spans="46:53" s="18" customFormat="1" x14ac:dyDescent="0.25">
      <c r="AT223" s="19" t="str">
        <f>IF('10 - Mit. Risk Register'!A73="","",'10 - Mit. Risk Register'!A73)</f>
        <v/>
      </c>
      <c r="AU223" s="24" t="str">
        <f>IF('10 - Mit. Risk Register'!B73="","",'10 - Mit. Risk Register'!B73)</f>
        <v/>
      </c>
      <c r="AV223" s="20" t="str">
        <f>IF('10 - Mit. Risk Register'!C73="","",'10 - Mit. Risk Register'!C73)</f>
        <v/>
      </c>
      <c r="AW223" s="39" t="str">
        <f>IF('10 - Mit. Risk Register'!H73="", "", '10 - Mit. Risk Register'!H73)</f>
        <v/>
      </c>
      <c r="AX223" s="39" t="str">
        <f>IF('10 - Mit. Risk Register'!H73="","",'10 - Mit. Risk Register'!H73)</f>
        <v/>
      </c>
      <c r="AY223" s="34" t="str">
        <f t="shared" si="1"/>
        <v/>
      </c>
      <c r="AZ223" s="34" t="str">
        <f>IF('10 - Mit. Risk Register'!I73="","",'10 - Mit. Risk Register'!I73)</f>
        <v/>
      </c>
      <c r="BA223" s="35" t="str">
        <f>IF('10 - Mit. Risk Register'!J73="","",'10 - Mit. Risk Register'!J73)</f>
        <v/>
      </c>
    </row>
    <row r="224" spans="46:53" s="18" customFormat="1" x14ac:dyDescent="0.25">
      <c r="AT224" s="21" t="str">
        <f>IF('10 - Mit. Risk Register'!A74="","",'10 - Mit. Risk Register'!A74)</f>
        <v/>
      </c>
      <c r="AU224" s="22" t="str">
        <f>IF('10 - Mit. Risk Register'!B74="","",'10 - Mit. Risk Register'!B74)</f>
        <v/>
      </c>
      <c r="AV224" s="23" t="str">
        <f>IF('10 - Mit. Risk Register'!C74="","",'10 - Mit. Risk Register'!C74)</f>
        <v/>
      </c>
      <c r="AW224" s="36" t="str">
        <f>IF('10 - Mit. Risk Register'!H74="", "", '10 - Mit. Risk Register'!H74)</f>
        <v/>
      </c>
      <c r="AX224" s="36" t="str">
        <f>IF('10 - Mit. Risk Register'!H74="","",'10 - Mit. Risk Register'!H74)</f>
        <v/>
      </c>
      <c r="AY224" s="37" t="str">
        <f t="shared" si="1"/>
        <v/>
      </c>
      <c r="AZ224" s="37" t="str">
        <f>IF('10 - Mit. Risk Register'!I74="","",'10 - Mit. Risk Register'!I74)</f>
        <v/>
      </c>
      <c r="BA224" s="38" t="str">
        <f>IF('10 - Mit. Risk Register'!J74="","",'10 - Mit. Risk Register'!J74)</f>
        <v/>
      </c>
    </row>
    <row r="225" spans="46:53" s="18" customFormat="1" x14ac:dyDescent="0.25">
      <c r="AT225" s="19" t="str">
        <f>IF('10 - Mit. Risk Register'!A75="","",'10 - Mit. Risk Register'!A75)</f>
        <v/>
      </c>
      <c r="AU225" s="24" t="str">
        <f>IF('10 - Mit. Risk Register'!B75="","",'10 - Mit. Risk Register'!B75)</f>
        <v/>
      </c>
      <c r="AV225" s="20" t="str">
        <f>IF('10 - Mit. Risk Register'!C75="","",'10 - Mit. Risk Register'!C75)</f>
        <v/>
      </c>
      <c r="AW225" s="39" t="str">
        <f>IF('10 - Mit. Risk Register'!H75="", "", '10 - Mit. Risk Register'!H75)</f>
        <v/>
      </c>
      <c r="AX225" s="39" t="str">
        <f>IF('10 - Mit. Risk Register'!H75="","",'10 - Mit. Risk Register'!H75)</f>
        <v/>
      </c>
      <c r="AY225" s="34" t="str">
        <f t="shared" si="1"/>
        <v/>
      </c>
      <c r="AZ225" s="34" t="str">
        <f>IF('10 - Mit. Risk Register'!I75="","",'10 - Mit. Risk Register'!I75)</f>
        <v/>
      </c>
      <c r="BA225" s="35" t="str">
        <f>IF('10 - Mit. Risk Register'!J75="","",'10 - Mit. Risk Register'!J75)</f>
        <v/>
      </c>
    </row>
    <row r="226" spans="46:53" s="18" customFormat="1" x14ac:dyDescent="0.25">
      <c r="AT226" s="21" t="str">
        <f>IF('10 - Mit. Risk Register'!A76="","",'10 - Mit. Risk Register'!A76)</f>
        <v/>
      </c>
      <c r="AU226" s="22" t="str">
        <f>IF('10 - Mit. Risk Register'!B76="","",'10 - Mit. Risk Register'!B76)</f>
        <v/>
      </c>
      <c r="AV226" s="23" t="str">
        <f>IF('10 - Mit. Risk Register'!C76="","",'10 - Mit. Risk Register'!C76)</f>
        <v/>
      </c>
      <c r="AW226" s="36" t="str">
        <f>IF('10 - Mit. Risk Register'!H76="", "", '10 - Mit. Risk Register'!H76)</f>
        <v/>
      </c>
      <c r="AX226" s="36" t="str">
        <f>IF('10 - Mit. Risk Register'!H76="","",'10 - Mit. Risk Register'!H76)</f>
        <v/>
      </c>
      <c r="AY226" s="37" t="str">
        <f t="shared" si="1"/>
        <v/>
      </c>
      <c r="AZ226" s="37" t="str">
        <f>IF('10 - Mit. Risk Register'!I76="","",'10 - Mit. Risk Register'!I76)</f>
        <v/>
      </c>
      <c r="BA226" s="38" t="str">
        <f>IF('10 - Mit. Risk Register'!J76="","",'10 - Mit. Risk Register'!J76)</f>
        <v/>
      </c>
    </row>
    <row r="227" spans="46:53" s="18" customFormat="1" x14ac:dyDescent="0.25">
      <c r="AT227" s="19" t="str">
        <f>IF('10 - Mit. Risk Register'!A77="","",'10 - Mit. Risk Register'!A77)</f>
        <v/>
      </c>
      <c r="AU227" s="24" t="str">
        <f>IF('10 - Mit. Risk Register'!B77="","",'10 - Mit. Risk Register'!B77)</f>
        <v/>
      </c>
      <c r="AV227" s="20" t="str">
        <f>IF('10 - Mit. Risk Register'!C77="","",'10 - Mit. Risk Register'!C77)</f>
        <v/>
      </c>
      <c r="AW227" s="39" t="str">
        <f>IF('10 - Mit. Risk Register'!H77="", "", '10 - Mit. Risk Register'!H77)</f>
        <v/>
      </c>
      <c r="AX227" s="39" t="str">
        <f>IF('10 - Mit. Risk Register'!H77="","",'10 - Mit. Risk Register'!H77)</f>
        <v/>
      </c>
      <c r="AY227" s="34" t="str">
        <f t="shared" si="1"/>
        <v/>
      </c>
      <c r="AZ227" s="34" t="str">
        <f>IF('10 - Mit. Risk Register'!I77="","",'10 - Mit. Risk Register'!I77)</f>
        <v/>
      </c>
      <c r="BA227" s="35" t="str">
        <f>IF('10 - Mit. Risk Register'!J77="","",'10 - Mit. Risk Register'!J77)</f>
        <v/>
      </c>
    </row>
    <row r="228" spans="46:53" s="18" customFormat="1" x14ac:dyDescent="0.25">
      <c r="AT228" s="21" t="str">
        <f>IF('10 - Mit. Risk Register'!A78="","",'10 - Mit. Risk Register'!A78)</f>
        <v/>
      </c>
      <c r="AU228" s="22" t="str">
        <f>IF('10 - Mit. Risk Register'!B78="","",'10 - Mit. Risk Register'!B78)</f>
        <v/>
      </c>
      <c r="AV228" s="23" t="str">
        <f>IF('10 - Mit. Risk Register'!C78="","",'10 - Mit. Risk Register'!C78)</f>
        <v/>
      </c>
      <c r="AW228" s="36" t="str">
        <f>IF('10 - Mit. Risk Register'!H78="", "", '10 - Mit. Risk Register'!H78)</f>
        <v/>
      </c>
      <c r="AX228" s="36" t="str">
        <f>IF('10 - Mit. Risk Register'!H78="","",'10 - Mit. Risk Register'!H78)</f>
        <v/>
      </c>
      <c r="AY228" s="37" t="str">
        <f t="shared" si="1"/>
        <v/>
      </c>
      <c r="AZ228" s="37" t="str">
        <f>IF('10 - Mit. Risk Register'!I78="","",'10 - Mit. Risk Register'!I78)</f>
        <v/>
      </c>
      <c r="BA228" s="38" t="str">
        <f>IF('10 - Mit. Risk Register'!J78="","",'10 - Mit. Risk Register'!J78)</f>
        <v/>
      </c>
    </row>
    <row r="229" spans="46:53" s="18" customFormat="1" x14ac:dyDescent="0.25">
      <c r="AT229" s="19" t="str">
        <f>IF('10 - Mit. Risk Register'!A79="","",'10 - Mit. Risk Register'!A79)</f>
        <v/>
      </c>
      <c r="AU229" s="24" t="str">
        <f>IF('10 - Mit. Risk Register'!B79="","",'10 - Mit. Risk Register'!B79)</f>
        <v/>
      </c>
      <c r="AV229" s="20" t="str">
        <f>IF('10 - Mit. Risk Register'!C79="","",'10 - Mit. Risk Register'!C79)</f>
        <v/>
      </c>
      <c r="AW229" s="39" t="str">
        <f>IF('10 - Mit. Risk Register'!H79="", "", '10 - Mit. Risk Register'!H79)</f>
        <v/>
      </c>
      <c r="AX229" s="39" t="str">
        <f>IF('10 - Mit. Risk Register'!H79="","",'10 - Mit. Risk Register'!H79)</f>
        <v/>
      </c>
      <c r="AY229" s="34" t="str">
        <f t="shared" si="1"/>
        <v/>
      </c>
      <c r="AZ229" s="34" t="str">
        <f>IF('10 - Mit. Risk Register'!I79="","",'10 - Mit. Risk Register'!I79)</f>
        <v/>
      </c>
      <c r="BA229" s="35" t="str">
        <f>IF('10 - Mit. Risk Register'!J79="","",'10 - Mit. Risk Register'!J79)</f>
        <v/>
      </c>
    </row>
    <row r="230" spans="46:53" s="18" customFormat="1" x14ac:dyDescent="0.25">
      <c r="AT230" s="21" t="str">
        <f>IF('10 - Mit. Risk Register'!A80="","",'10 - Mit. Risk Register'!A80)</f>
        <v/>
      </c>
      <c r="AU230" s="22" t="str">
        <f>IF('10 - Mit. Risk Register'!B80="","",'10 - Mit. Risk Register'!B80)</f>
        <v/>
      </c>
      <c r="AV230" s="23" t="str">
        <f>IF('10 - Mit. Risk Register'!C80="","",'10 - Mit. Risk Register'!C80)</f>
        <v/>
      </c>
      <c r="AW230" s="36" t="str">
        <f>IF('10 - Mit. Risk Register'!H80="", "", '10 - Mit. Risk Register'!H80)</f>
        <v/>
      </c>
      <c r="AX230" s="36" t="str">
        <f>IF('10 - Mit. Risk Register'!H80="","",'10 - Mit. Risk Register'!H80)</f>
        <v/>
      </c>
      <c r="AY230" s="37" t="str">
        <f t="shared" si="1"/>
        <v/>
      </c>
      <c r="AZ230" s="37" t="str">
        <f>IF('10 - Mit. Risk Register'!I80="","",'10 - Mit. Risk Register'!I80)</f>
        <v/>
      </c>
      <c r="BA230" s="38" t="str">
        <f>IF('10 - Mit. Risk Register'!J80="","",'10 - Mit. Risk Register'!J80)</f>
        <v/>
      </c>
    </row>
    <row r="231" spans="46:53" s="18" customFormat="1" x14ac:dyDescent="0.25">
      <c r="AT231" s="19" t="str">
        <f>IF('10 - Mit. Risk Register'!A81="","",'10 - Mit. Risk Register'!A81)</f>
        <v/>
      </c>
      <c r="AU231" s="24" t="str">
        <f>IF('10 - Mit. Risk Register'!B81="","",'10 - Mit. Risk Register'!B81)</f>
        <v/>
      </c>
      <c r="AV231" s="20" t="str">
        <f>IF('10 - Mit. Risk Register'!C81="","",'10 - Mit. Risk Register'!C81)</f>
        <v/>
      </c>
      <c r="AW231" s="39" t="str">
        <f>IF('10 - Mit. Risk Register'!H81="", "", '10 - Mit. Risk Register'!H81)</f>
        <v/>
      </c>
      <c r="AX231" s="39" t="str">
        <f>IF('10 - Mit. Risk Register'!H81="","",'10 - Mit. Risk Register'!H81)</f>
        <v/>
      </c>
      <c r="AY231" s="34" t="str">
        <f t="shared" si="1"/>
        <v/>
      </c>
      <c r="AZ231" s="34" t="str">
        <f>IF('10 - Mit. Risk Register'!I81="","",'10 - Mit. Risk Register'!I81)</f>
        <v/>
      </c>
      <c r="BA231" s="35" t="str">
        <f>IF('10 - Mit. Risk Register'!J81="","",'10 - Mit. Risk Register'!J81)</f>
        <v/>
      </c>
    </row>
    <row r="232" spans="46:53" s="18" customFormat="1" x14ac:dyDescent="0.25">
      <c r="AT232" s="21" t="str">
        <f>IF('10 - Mit. Risk Register'!A82="","",'10 - Mit. Risk Register'!A82)</f>
        <v/>
      </c>
      <c r="AU232" s="22" t="str">
        <f>IF('10 - Mit. Risk Register'!B82="","",'10 - Mit. Risk Register'!B82)</f>
        <v/>
      </c>
      <c r="AV232" s="23" t="str">
        <f>IF('10 - Mit. Risk Register'!C82="","",'10 - Mit. Risk Register'!C82)</f>
        <v/>
      </c>
      <c r="AW232" s="36" t="str">
        <f>IF('10 - Mit. Risk Register'!H82="", "", '10 - Mit. Risk Register'!H82)</f>
        <v/>
      </c>
      <c r="AX232" s="36" t="str">
        <f>IF('10 - Mit. Risk Register'!H82="","",'10 - Mit. Risk Register'!H82)</f>
        <v/>
      </c>
      <c r="AY232" s="37" t="str">
        <f t="shared" si="1"/>
        <v/>
      </c>
      <c r="AZ232" s="37" t="str">
        <f>IF('10 - Mit. Risk Register'!I82="","",'10 - Mit. Risk Register'!I82)</f>
        <v/>
      </c>
      <c r="BA232" s="38" t="str">
        <f>IF('10 - Mit. Risk Register'!J82="","",'10 - Mit. Risk Register'!J82)</f>
        <v/>
      </c>
    </row>
    <row r="233" spans="46:53" s="18" customFormat="1" x14ac:dyDescent="0.25">
      <c r="AT233" s="19" t="str">
        <f>IF('10 - Mit. Risk Register'!A83="","",'10 - Mit. Risk Register'!A83)</f>
        <v/>
      </c>
      <c r="AU233" s="24" t="str">
        <f>IF('10 - Mit. Risk Register'!B83="","",'10 - Mit. Risk Register'!B83)</f>
        <v/>
      </c>
      <c r="AV233" s="20" t="str">
        <f>IF('10 - Mit. Risk Register'!C83="","",'10 - Mit. Risk Register'!C83)</f>
        <v/>
      </c>
      <c r="AW233" s="39" t="str">
        <f>IF('10 - Mit. Risk Register'!H83="", "", '10 - Mit. Risk Register'!H83)</f>
        <v/>
      </c>
      <c r="AX233" s="39" t="str">
        <f>IF('10 - Mit. Risk Register'!H83="","",'10 - Mit. Risk Register'!H83)</f>
        <v/>
      </c>
      <c r="AY233" s="34" t="str">
        <f t="shared" si="1"/>
        <v/>
      </c>
      <c r="AZ233" s="34" t="str">
        <f>IF('10 - Mit. Risk Register'!I83="","",'10 - Mit. Risk Register'!I83)</f>
        <v/>
      </c>
      <c r="BA233" s="35" t="str">
        <f>IF('10 - Mit. Risk Register'!J83="","",'10 - Mit. Risk Register'!J83)</f>
        <v/>
      </c>
    </row>
    <row r="234" spans="46:53" s="18" customFormat="1" x14ac:dyDescent="0.25">
      <c r="AT234" s="21" t="str">
        <f>IF('10 - Mit. Risk Register'!A84="","",'10 - Mit. Risk Register'!A84)</f>
        <v/>
      </c>
      <c r="AU234" s="22" t="str">
        <f>IF('10 - Mit. Risk Register'!B84="","",'10 - Mit. Risk Register'!B84)</f>
        <v/>
      </c>
      <c r="AV234" s="23" t="str">
        <f>IF('10 - Mit. Risk Register'!C84="","",'10 - Mit. Risk Register'!C84)</f>
        <v/>
      </c>
      <c r="AW234" s="36" t="str">
        <f>IF('10 - Mit. Risk Register'!H84="", "", '10 - Mit. Risk Register'!H84)</f>
        <v/>
      </c>
      <c r="AX234" s="36" t="str">
        <f>IF('10 - Mit. Risk Register'!H84="","",'10 - Mit. Risk Register'!H84)</f>
        <v/>
      </c>
      <c r="AY234" s="37" t="str">
        <f t="shared" si="1"/>
        <v/>
      </c>
      <c r="AZ234" s="37" t="str">
        <f>IF('10 - Mit. Risk Register'!I84="","",'10 - Mit. Risk Register'!I84)</f>
        <v/>
      </c>
      <c r="BA234" s="38" t="str">
        <f>IF('10 - Mit. Risk Register'!J84="","",'10 - Mit. Risk Register'!J84)</f>
        <v/>
      </c>
    </row>
    <row r="235" spans="46:53" s="18" customFormat="1" x14ac:dyDescent="0.25">
      <c r="AT235" s="19" t="str">
        <f>IF('10 - Mit. Risk Register'!A85="","",'10 - Mit. Risk Register'!A85)</f>
        <v/>
      </c>
      <c r="AU235" s="24" t="str">
        <f>IF('10 - Mit. Risk Register'!B85="","",'10 - Mit. Risk Register'!B85)</f>
        <v/>
      </c>
      <c r="AV235" s="20" t="str">
        <f>IF('10 - Mit. Risk Register'!C85="","",'10 - Mit. Risk Register'!C85)</f>
        <v/>
      </c>
      <c r="AW235" s="39" t="str">
        <f>IF('10 - Mit. Risk Register'!H85="", "", '10 - Mit. Risk Register'!H85)</f>
        <v/>
      </c>
      <c r="AX235" s="39" t="str">
        <f>IF('10 - Mit. Risk Register'!H85="","",'10 - Mit. Risk Register'!H85)</f>
        <v/>
      </c>
      <c r="AY235" s="34" t="str">
        <f t="shared" si="1"/>
        <v/>
      </c>
      <c r="AZ235" s="34" t="str">
        <f>IF('10 - Mit. Risk Register'!I85="","",'10 - Mit. Risk Register'!I85)</f>
        <v/>
      </c>
      <c r="BA235" s="35" t="str">
        <f>IF('10 - Mit. Risk Register'!J85="","",'10 - Mit. Risk Register'!J85)</f>
        <v/>
      </c>
    </row>
    <row r="236" spans="46:53" s="18" customFormat="1" x14ac:dyDescent="0.25">
      <c r="AT236" s="21" t="str">
        <f>IF('10 - Mit. Risk Register'!A86="","",'10 - Mit. Risk Register'!A86)</f>
        <v/>
      </c>
      <c r="AU236" s="22" t="str">
        <f>IF('10 - Mit. Risk Register'!B86="","",'10 - Mit. Risk Register'!B86)</f>
        <v/>
      </c>
      <c r="AV236" s="23" t="str">
        <f>IF('10 - Mit. Risk Register'!C86="","",'10 - Mit. Risk Register'!C86)</f>
        <v/>
      </c>
      <c r="AW236" s="36" t="str">
        <f>IF('10 - Mit. Risk Register'!H86="", "", '10 - Mit. Risk Register'!H86)</f>
        <v/>
      </c>
      <c r="AX236" s="36" t="str">
        <f>IF('10 - Mit. Risk Register'!H86="","",'10 - Mit. Risk Register'!H86)</f>
        <v/>
      </c>
      <c r="AY236" s="37" t="str">
        <f t="shared" si="1"/>
        <v/>
      </c>
      <c r="AZ236" s="37" t="str">
        <f>IF('10 - Mit. Risk Register'!I86="","",'10 - Mit. Risk Register'!I86)</f>
        <v/>
      </c>
      <c r="BA236" s="38" t="str">
        <f>IF('10 - Mit. Risk Register'!J86="","",'10 - Mit. Risk Register'!J86)</f>
        <v/>
      </c>
    </row>
    <row r="237" spans="46:53" s="18" customFormat="1" x14ac:dyDescent="0.25">
      <c r="AT237" s="19" t="str">
        <f>IF('10 - Mit. Risk Register'!A87="","",'10 - Mit. Risk Register'!A87)</f>
        <v/>
      </c>
      <c r="AU237" s="24" t="str">
        <f>IF('10 - Mit. Risk Register'!B87="","",'10 - Mit. Risk Register'!B87)</f>
        <v/>
      </c>
      <c r="AV237" s="20" t="str">
        <f>IF('10 - Mit. Risk Register'!C87="","",'10 - Mit. Risk Register'!C87)</f>
        <v/>
      </c>
      <c r="AW237" s="39" t="str">
        <f>IF('10 - Mit. Risk Register'!H87="", "", '10 - Mit. Risk Register'!H87)</f>
        <v/>
      </c>
      <c r="AX237" s="39" t="str">
        <f>IF('10 - Mit. Risk Register'!H87="","",'10 - Mit. Risk Register'!H87)</f>
        <v/>
      </c>
      <c r="AY237" s="34" t="str">
        <f t="shared" si="1"/>
        <v/>
      </c>
      <c r="AZ237" s="34" t="str">
        <f>IF('10 - Mit. Risk Register'!I87="","",'10 - Mit. Risk Register'!I87)</f>
        <v/>
      </c>
      <c r="BA237" s="35" t="str">
        <f>IF('10 - Mit. Risk Register'!J87="","",'10 - Mit. Risk Register'!J87)</f>
        <v/>
      </c>
    </row>
    <row r="238" spans="46:53" s="18" customFormat="1" x14ac:dyDescent="0.25">
      <c r="AT238" s="21" t="str">
        <f>IF('10 - Mit. Risk Register'!A88="","",'10 - Mit. Risk Register'!A88)</f>
        <v/>
      </c>
      <c r="AU238" s="22" t="str">
        <f>IF('10 - Mit. Risk Register'!B88="","",'10 - Mit. Risk Register'!B88)</f>
        <v/>
      </c>
      <c r="AV238" s="23" t="str">
        <f>IF('10 - Mit. Risk Register'!C88="","",'10 - Mit. Risk Register'!C88)</f>
        <v/>
      </c>
      <c r="AW238" s="36" t="str">
        <f>IF('10 - Mit. Risk Register'!H88="", "", '10 - Mit. Risk Register'!H88)</f>
        <v/>
      </c>
      <c r="AX238" s="36" t="str">
        <f>IF('10 - Mit. Risk Register'!H88="","",'10 - Mit. Risk Register'!H88)</f>
        <v/>
      </c>
      <c r="AY238" s="37" t="str">
        <f t="shared" si="1"/>
        <v/>
      </c>
      <c r="AZ238" s="37" t="str">
        <f>IF('10 - Mit. Risk Register'!I88="","",'10 - Mit. Risk Register'!I88)</f>
        <v/>
      </c>
      <c r="BA238" s="38" t="str">
        <f>IF('10 - Mit. Risk Register'!J88="","",'10 - Mit. Risk Register'!J88)</f>
        <v/>
      </c>
    </row>
    <row r="239" spans="46:53" s="18" customFormat="1" x14ac:dyDescent="0.25">
      <c r="AT239" s="19" t="str">
        <f>IF('10 - Mit. Risk Register'!A89="","",'10 - Mit. Risk Register'!A89)</f>
        <v/>
      </c>
      <c r="AU239" s="24" t="str">
        <f>IF('10 - Mit. Risk Register'!B89="","",'10 - Mit. Risk Register'!B89)</f>
        <v/>
      </c>
      <c r="AV239" s="20" t="str">
        <f>IF('10 - Mit. Risk Register'!C89="","",'10 - Mit. Risk Register'!C89)</f>
        <v/>
      </c>
      <c r="AW239" s="39" t="str">
        <f>IF('10 - Mit. Risk Register'!H89="", "", '10 - Mit. Risk Register'!H89)</f>
        <v/>
      </c>
      <c r="AX239" s="39" t="str">
        <f>IF('10 - Mit. Risk Register'!H89="","",'10 - Mit. Risk Register'!H89)</f>
        <v/>
      </c>
      <c r="AY239" s="34" t="str">
        <f t="shared" si="1"/>
        <v/>
      </c>
      <c r="AZ239" s="34" t="str">
        <f>IF('10 - Mit. Risk Register'!I89="","",'10 - Mit. Risk Register'!I89)</f>
        <v/>
      </c>
      <c r="BA239" s="35" t="str">
        <f>IF('10 - Mit. Risk Register'!J89="","",'10 - Mit. Risk Register'!J89)</f>
        <v/>
      </c>
    </row>
    <row r="240" spans="46:53" s="18" customFormat="1" x14ac:dyDescent="0.25">
      <c r="AT240" s="21" t="str">
        <f>IF('10 - Mit. Risk Register'!A90="","",'10 - Mit. Risk Register'!A90)</f>
        <v/>
      </c>
      <c r="AU240" s="22" t="str">
        <f>IF('10 - Mit. Risk Register'!B90="","",'10 - Mit. Risk Register'!B90)</f>
        <v/>
      </c>
      <c r="AV240" s="23" t="str">
        <f>IF('10 - Mit. Risk Register'!C90="","",'10 - Mit. Risk Register'!C90)</f>
        <v/>
      </c>
      <c r="AW240" s="36" t="str">
        <f>IF('10 - Mit. Risk Register'!H90="", "", '10 - Mit. Risk Register'!H90)</f>
        <v/>
      </c>
      <c r="AX240" s="36" t="str">
        <f>IF('10 - Mit. Risk Register'!H90="","",'10 - Mit. Risk Register'!H90)</f>
        <v/>
      </c>
      <c r="AY240" s="37" t="str">
        <f t="shared" si="1"/>
        <v/>
      </c>
      <c r="AZ240" s="37" t="str">
        <f>IF('10 - Mit. Risk Register'!I90="","",'10 - Mit. Risk Register'!I90)</f>
        <v/>
      </c>
      <c r="BA240" s="38" t="str">
        <f>IF('10 - Mit. Risk Register'!J90="","",'10 - Mit. Risk Register'!J90)</f>
        <v/>
      </c>
    </row>
    <row r="241" spans="19:53" s="18" customFormat="1" x14ac:dyDescent="0.25">
      <c r="AT241" s="19" t="str">
        <f>IF('10 - Mit. Risk Register'!A91="","",'10 - Mit. Risk Register'!A91)</f>
        <v/>
      </c>
      <c r="AU241" s="24" t="str">
        <f>IF('10 - Mit. Risk Register'!B91="","",'10 - Mit. Risk Register'!B91)</f>
        <v/>
      </c>
      <c r="AV241" s="20" t="str">
        <f>IF('10 - Mit. Risk Register'!C91="","",'10 - Mit. Risk Register'!C91)</f>
        <v/>
      </c>
      <c r="AW241" s="39" t="str">
        <f>IF('10 - Mit. Risk Register'!H91="", "", '10 - Mit. Risk Register'!H91)</f>
        <v/>
      </c>
      <c r="AX241" s="39" t="str">
        <f>IF('10 - Mit. Risk Register'!H91="","",'10 - Mit. Risk Register'!H91)</f>
        <v/>
      </c>
      <c r="AY241" s="34" t="str">
        <f t="shared" si="1"/>
        <v/>
      </c>
      <c r="AZ241" s="34" t="str">
        <f>IF('10 - Mit. Risk Register'!I91="","",'10 - Mit. Risk Register'!I91)</f>
        <v/>
      </c>
      <c r="BA241" s="35" t="str">
        <f>IF('10 - Mit. Risk Register'!J91="","",'10 - Mit. Risk Register'!J91)</f>
        <v/>
      </c>
    </row>
    <row r="242" spans="19:53" s="18" customFormat="1" x14ac:dyDescent="0.25">
      <c r="AT242" s="21" t="str">
        <f>IF('10 - Mit. Risk Register'!A92="","",'10 - Mit. Risk Register'!A92)</f>
        <v/>
      </c>
      <c r="AU242" s="22" t="str">
        <f>IF('10 - Mit. Risk Register'!B92="","",'10 - Mit. Risk Register'!B92)</f>
        <v/>
      </c>
      <c r="AV242" s="23" t="str">
        <f>IF('10 - Mit. Risk Register'!C92="","",'10 - Mit. Risk Register'!C92)</f>
        <v/>
      </c>
      <c r="AW242" s="36" t="str">
        <f>IF('10 - Mit. Risk Register'!H92="", "", '10 - Mit. Risk Register'!H92)</f>
        <v/>
      </c>
      <c r="AX242" s="36" t="str">
        <f>IF('10 - Mit. Risk Register'!H92="","",'10 - Mit. Risk Register'!H92)</f>
        <v/>
      </c>
      <c r="AY242" s="37" t="str">
        <f t="shared" si="1"/>
        <v/>
      </c>
      <c r="AZ242" s="37" t="str">
        <f>IF('10 - Mit. Risk Register'!I92="","",'10 - Mit. Risk Register'!I92)</f>
        <v/>
      </c>
      <c r="BA242" s="38" t="str">
        <f>IF('10 - Mit. Risk Register'!J92="","",'10 - Mit. Risk Register'!J92)</f>
        <v/>
      </c>
    </row>
    <row r="243" spans="19:53" s="18" customFormat="1" x14ac:dyDescent="0.25">
      <c r="AT243" s="19" t="str">
        <f>IF('10 - Mit. Risk Register'!A93="","",'10 - Mit. Risk Register'!A93)</f>
        <v/>
      </c>
      <c r="AU243" s="24" t="str">
        <f>IF('10 - Mit. Risk Register'!B93="","",'10 - Mit. Risk Register'!B93)</f>
        <v/>
      </c>
      <c r="AV243" s="20" t="str">
        <f>IF('10 - Mit. Risk Register'!C93="","",'10 - Mit. Risk Register'!C93)</f>
        <v/>
      </c>
      <c r="AW243" s="39" t="str">
        <f>IF('10 - Mit. Risk Register'!H93="", "", '10 - Mit. Risk Register'!H93)</f>
        <v/>
      </c>
      <c r="AX243" s="39" t="str">
        <f>IF('10 - Mit. Risk Register'!H93="","",'10 - Mit. Risk Register'!H93)</f>
        <v/>
      </c>
      <c r="AY243" s="34" t="str">
        <f t="shared" si="1"/>
        <v/>
      </c>
      <c r="AZ243" s="34" t="str">
        <f>IF('10 - Mit. Risk Register'!I93="","",'10 - Mit. Risk Register'!I93)</f>
        <v/>
      </c>
      <c r="BA243" s="35" t="str">
        <f>IF('10 - Mit. Risk Register'!J93="","",'10 - Mit. Risk Register'!J93)</f>
        <v/>
      </c>
    </row>
    <row r="244" spans="19:53" s="18" customFormat="1" x14ac:dyDescent="0.25">
      <c r="AT244" s="21" t="str">
        <f>IF('10 - Mit. Risk Register'!A94="","",'10 - Mit. Risk Register'!A94)</f>
        <v/>
      </c>
      <c r="AU244" s="22" t="str">
        <f>IF('10 - Mit. Risk Register'!B94="","",'10 - Mit. Risk Register'!B94)</f>
        <v/>
      </c>
      <c r="AV244" s="23" t="str">
        <f>IF('10 - Mit. Risk Register'!C94="","",'10 - Mit. Risk Register'!C94)</f>
        <v/>
      </c>
      <c r="AW244" s="36" t="str">
        <f>IF('10 - Mit. Risk Register'!H94="", "", '10 - Mit. Risk Register'!H94)</f>
        <v/>
      </c>
      <c r="AX244" s="36" t="str">
        <f>IF('10 - Mit. Risk Register'!H94="","",'10 - Mit. Risk Register'!H94)</f>
        <v/>
      </c>
      <c r="AY244" s="37" t="str">
        <f t="shared" si="1"/>
        <v/>
      </c>
      <c r="AZ244" s="37" t="str">
        <f>IF('10 - Mit. Risk Register'!I94="","",'10 - Mit. Risk Register'!I94)</f>
        <v/>
      </c>
      <c r="BA244" s="38" t="str">
        <f>IF('10 - Mit. Risk Register'!J94="","",'10 - Mit. Risk Register'!J94)</f>
        <v/>
      </c>
    </row>
    <row r="245" spans="19:53" s="18" customFormat="1" x14ac:dyDescent="0.25">
      <c r="AT245" s="19" t="str">
        <f>IF('10 - Mit. Risk Register'!A95="","",'10 - Mit. Risk Register'!A95)</f>
        <v/>
      </c>
      <c r="AU245" s="24" t="str">
        <f>IF('10 - Mit. Risk Register'!B95="","",'10 - Mit. Risk Register'!B95)</f>
        <v/>
      </c>
      <c r="AV245" s="20" t="str">
        <f>IF('10 - Mit. Risk Register'!C95="","",'10 - Mit. Risk Register'!C95)</f>
        <v/>
      </c>
      <c r="AW245" s="39" t="str">
        <f>IF('10 - Mit. Risk Register'!H95="", "", '10 - Mit. Risk Register'!H95)</f>
        <v/>
      </c>
      <c r="AX245" s="39" t="str">
        <f>IF('10 - Mit. Risk Register'!H95="","",'10 - Mit. Risk Register'!H95)</f>
        <v/>
      </c>
      <c r="AY245" s="34" t="str">
        <f t="shared" si="1"/>
        <v/>
      </c>
      <c r="AZ245" s="34" t="str">
        <f>IF('10 - Mit. Risk Register'!I95="","",'10 - Mit. Risk Register'!I95)</f>
        <v/>
      </c>
      <c r="BA245" s="35" t="str">
        <f>IF('10 - Mit. Risk Register'!J95="","",'10 - Mit. Risk Register'!J95)</f>
        <v/>
      </c>
    </row>
    <row r="246" spans="19:53" s="18" customFormat="1" x14ac:dyDescent="0.25">
      <c r="AT246" s="21" t="str">
        <f>IF('10 - Mit. Risk Register'!A96="","",'10 - Mit. Risk Register'!A96)</f>
        <v/>
      </c>
      <c r="AU246" s="22" t="str">
        <f>IF('10 - Mit. Risk Register'!B96="","",'10 - Mit. Risk Register'!B96)</f>
        <v/>
      </c>
      <c r="AV246" s="23" t="str">
        <f>IF('10 - Mit. Risk Register'!C96="","",'10 - Mit. Risk Register'!C96)</f>
        <v/>
      </c>
      <c r="AW246" s="36" t="str">
        <f>IF('10 - Mit. Risk Register'!H96="", "", '10 - Mit. Risk Register'!H96)</f>
        <v/>
      </c>
      <c r="AX246" s="36" t="str">
        <f>IF('10 - Mit. Risk Register'!H96="","",'10 - Mit. Risk Register'!H96)</f>
        <v/>
      </c>
      <c r="AY246" s="37" t="str">
        <f t="shared" si="1"/>
        <v/>
      </c>
      <c r="AZ246" s="37" t="str">
        <f>IF('10 - Mit. Risk Register'!I96="","",'10 - Mit. Risk Register'!I96)</f>
        <v/>
      </c>
      <c r="BA246" s="38" t="str">
        <f>IF('10 - Mit. Risk Register'!J96="","",'10 - Mit. Risk Register'!J96)</f>
        <v/>
      </c>
    </row>
    <row r="247" spans="19:53" s="18" customFormat="1" x14ac:dyDescent="0.25">
      <c r="AT247" s="19" t="str">
        <f>IF('10 - Mit. Risk Register'!A97="","",'10 - Mit. Risk Register'!A97)</f>
        <v/>
      </c>
      <c r="AU247" s="24" t="str">
        <f>IF('10 - Mit. Risk Register'!B97="","",'10 - Mit. Risk Register'!B97)</f>
        <v/>
      </c>
      <c r="AV247" s="20" t="str">
        <f>IF('10 - Mit. Risk Register'!C97="","",'10 - Mit. Risk Register'!C97)</f>
        <v/>
      </c>
      <c r="AW247" s="39" t="str">
        <f>IF('10 - Mit. Risk Register'!H97="", "", '10 - Mit. Risk Register'!H97)</f>
        <v/>
      </c>
      <c r="AX247" s="39" t="str">
        <f>IF('10 - Mit. Risk Register'!H97="","",'10 - Mit. Risk Register'!H97)</f>
        <v/>
      </c>
      <c r="AY247" s="34" t="str">
        <f t="shared" si="1"/>
        <v/>
      </c>
      <c r="AZ247" s="34" t="str">
        <f>IF('10 - Mit. Risk Register'!I97="","",'10 - Mit. Risk Register'!I97)</f>
        <v/>
      </c>
      <c r="BA247" s="35" t="str">
        <f>IF('10 - Mit. Risk Register'!J97="","",'10 - Mit. Risk Register'!J97)</f>
        <v/>
      </c>
    </row>
    <row r="248" spans="19:53" s="18" customFormat="1" x14ac:dyDescent="0.25">
      <c r="AT248" s="21" t="str">
        <f>IF('10 - Mit. Risk Register'!A98="","",'10 - Mit. Risk Register'!A98)</f>
        <v/>
      </c>
      <c r="AU248" s="22" t="str">
        <f>IF('10 - Mit. Risk Register'!B98="","",'10 - Mit. Risk Register'!B98)</f>
        <v/>
      </c>
      <c r="AV248" s="23" t="str">
        <f>IF('10 - Mit. Risk Register'!C98="","",'10 - Mit. Risk Register'!C98)</f>
        <v/>
      </c>
      <c r="AW248" s="36" t="str">
        <f>IF('10 - Mit. Risk Register'!H98="", "", '10 - Mit. Risk Register'!H98)</f>
        <v/>
      </c>
      <c r="AX248" s="36" t="str">
        <f>IF('10 - Mit. Risk Register'!H98="","",'10 - Mit. Risk Register'!H98)</f>
        <v/>
      </c>
      <c r="AY248" s="37" t="str">
        <f t="shared" si="1"/>
        <v/>
      </c>
      <c r="AZ248" s="37" t="str">
        <f>IF('10 - Mit. Risk Register'!I98="","",'10 - Mit. Risk Register'!I98)</f>
        <v/>
      </c>
      <c r="BA248" s="38" t="str">
        <f>IF('10 - Mit. Risk Register'!J98="","",'10 - Mit. Risk Register'!J98)</f>
        <v/>
      </c>
    </row>
    <row r="249" spans="19:53" s="18" customFormat="1" x14ac:dyDescent="0.25">
      <c r="AT249" s="19" t="str">
        <f>IF('10 - Mit. Risk Register'!A99="","",'10 - Mit. Risk Register'!A99)</f>
        <v/>
      </c>
      <c r="AU249" s="24" t="str">
        <f>IF('10 - Mit. Risk Register'!B99="","",'10 - Mit. Risk Register'!B99)</f>
        <v/>
      </c>
      <c r="AV249" s="20" t="str">
        <f>IF('10 - Mit. Risk Register'!C99="","",'10 - Mit. Risk Register'!C99)</f>
        <v/>
      </c>
      <c r="AW249" s="39" t="str">
        <f>IF('10 - Mit. Risk Register'!H99="", "", '10 - Mit. Risk Register'!H99)</f>
        <v/>
      </c>
      <c r="AX249" s="39" t="str">
        <f>IF('10 - Mit. Risk Register'!H99="","",'10 - Mit. Risk Register'!H99)</f>
        <v/>
      </c>
      <c r="AY249" s="34" t="str">
        <f t="shared" si="1"/>
        <v/>
      </c>
      <c r="AZ249" s="34" t="str">
        <f>IF('10 - Mit. Risk Register'!I99="","",'10 - Mit. Risk Register'!I99)</f>
        <v/>
      </c>
      <c r="BA249" s="35" t="str">
        <f>IF('10 - Mit. Risk Register'!J99="","",'10 - Mit. Risk Register'!J99)</f>
        <v/>
      </c>
    </row>
    <row r="250" spans="19:53" s="18" customFormat="1" x14ac:dyDescent="0.25">
      <c r="AT250" s="21" t="str">
        <f>IF('10 - Mit. Risk Register'!A100="","",'10 - Mit. Risk Register'!A100)</f>
        <v/>
      </c>
      <c r="AU250" s="22" t="str">
        <f>IF('10 - Mit. Risk Register'!B100="","",'10 - Mit. Risk Register'!B100)</f>
        <v/>
      </c>
      <c r="AV250" s="23" t="str">
        <f>IF('10 - Mit. Risk Register'!C100="","",'10 - Mit. Risk Register'!C100)</f>
        <v/>
      </c>
      <c r="AW250" s="36" t="str">
        <f>IF('10 - Mit. Risk Register'!H100="", "", '10 - Mit. Risk Register'!H100)</f>
        <v/>
      </c>
      <c r="AX250" s="36" t="str">
        <f>IF('10 - Mit. Risk Register'!H100="","",'10 - Mit. Risk Register'!H100)</f>
        <v/>
      </c>
      <c r="AY250" s="37" t="str">
        <f t="shared" si="1"/>
        <v/>
      </c>
      <c r="AZ250" s="37" t="str">
        <f>IF('10 - Mit. Risk Register'!I100="","",'10 - Mit. Risk Register'!I100)</f>
        <v/>
      </c>
      <c r="BA250" s="38" t="str">
        <f>IF('10 - Mit. Risk Register'!J100="","",'10 - Mit. Risk Register'!J100)</f>
        <v/>
      </c>
    </row>
    <row r="251" spans="19:53" s="18" customFormat="1" x14ac:dyDescent="0.25">
      <c r="AT251" s="19" t="str">
        <f>IF('10 - Mit. Risk Register'!A101="","",'10 - Mit. Risk Register'!A101)</f>
        <v/>
      </c>
      <c r="AU251" s="24" t="str">
        <f>IF('10 - Mit. Risk Register'!B101="","",'10 - Mit. Risk Register'!B101)</f>
        <v/>
      </c>
      <c r="AV251" s="20" t="str">
        <f>IF('10 - Mit. Risk Register'!C101="","",'10 - Mit. Risk Register'!C101)</f>
        <v/>
      </c>
      <c r="AW251" s="39" t="str">
        <f>IF('10 - Mit. Risk Register'!H101="", "", '10 - Mit. Risk Register'!H101)</f>
        <v/>
      </c>
      <c r="AX251" s="39" t="str">
        <f>IF('10 - Mit. Risk Register'!H101="","",'10 - Mit. Risk Register'!H101)</f>
        <v/>
      </c>
      <c r="AY251" s="34" t="str">
        <f t="shared" si="1"/>
        <v/>
      </c>
      <c r="AZ251" s="34" t="str">
        <f>IF('10 - Mit. Risk Register'!I101="","",'10 - Mit. Risk Register'!I101)</f>
        <v/>
      </c>
      <c r="BA251" s="35" t="str">
        <f>IF('10 - Mit. Risk Register'!J101="","",'10 - Mit. Risk Register'!J101)</f>
        <v/>
      </c>
    </row>
    <row r="252" spans="19:53" s="18" customFormat="1" x14ac:dyDescent="0.25">
      <c r="AT252" s="21" t="str">
        <f>IF('10 - Mit. Risk Register'!A102="","",'10 - Mit. Risk Register'!A102)</f>
        <v/>
      </c>
      <c r="AU252" s="22" t="str">
        <f>IF('10 - Mit. Risk Register'!B102="","",'10 - Mit. Risk Register'!B102)</f>
        <v/>
      </c>
      <c r="AV252" s="23" t="str">
        <f>IF('10 - Mit. Risk Register'!C102="","",'10 - Mit. Risk Register'!C102)</f>
        <v/>
      </c>
      <c r="AW252" s="36" t="str">
        <f>IF('10 - Mit. Risk Register'!H102="", "", '10 - Mit. Risk Register'!H102)</f>
        <v/>
      </c>
      <c r="AX252" s="36" t="str">
        <f>IF('10 - Mit. Risk Register'!H102="","",'10 - Mit. Risk Register'!H102)</f>
        <v/>
      </c>
      <c r="AY252" s="37" t="str">
        <f t="shared" si="1"/>
        <v/>
      </c>
      <c r="AZ252" s="37" t="str">
        <f>IF('10 - Mit. Risk Register'!I102="","",'10 - Mit. Risk Register'!I102)</f>
        <v/>
      </c>
      <c r="BA252" s="38" t="str">
        <f>IF('10 - Mit. Risk Register'!J102="","",'10 - Mit. Risk Register'!J102)</f>
        <v/>
      </c>
    </row>
    <row r="253" spans="19:53" s="18" customFormat="1" x14ac:dyDescent="0.25">
      <c r="AT253" s="19" t="str">
        <f>IF('10 - Mit. Risk Register'!A103="","",'10 - Mit. Risk Register'!A103)</f>
        <v/>
      </c>
      <c r="AU253" s="24" t="str">
        <f>IF('10 - Mit. Risk Register'!B103="","",'10 - Mit. Risk Register'!B103)</f>
        <v/>
      </c>
      <c r="AV253" s="20" t="str">
        <f>IF('10 - Mit. Risk Register'!C103="","",'10 - Mit. Risk Register'!C103)</f>
        <v/>
      </c>
      <c r="AW253" s="39" t="str">
        <f>IF('10 - Mit. Risk Register'!H103="", "", '10 - Mit. Risk Register'!H103)</f>
        <v/>
      </c>
      <c r="AX253" s="39" t="str">
        <f>IF('10 - Mit. Risk Register'!H103="","",'10 - Mit. Risk Register'!H103)</f>
        <v/>
      </c>
      <c r="AY253" s="34" t="str">
        <f t="shared" si="1"/>
        <v/>
      </c>
      <c r="AZ253" s="34" t="str">
        <f>IF('10 - Mit. Risk Register'!I103="","",'10 - Mit. Risk Register'!I103)</f>
        <v/>
      </c>
      <c r="BA253" s="35" t="str">
        <f>IF('10 - Mit. Risk Register'!J103="","",'10 - Mit. Risk Register'!J103)</f>
        <v/>
      </c>
    </row>
    <row r="254" spans="19:53" s="18" customFormat="1" x14ac:dyDescent="0.25">
      <c r="AT254" s="21" t="str">
        <f>IF('10 - Mit. Risk Register'!A104="","",'10 - Mit. Risk Register'!A104)</f>
        <v/>
      </c>
      <c r="AU254" s="22" t="str">
        <f>IF('10 - Mit. Risk Register'!B104="","",'10 - Mit. Risk Register'!B104)</f>
        <v/>
      </c>
      <c r="AV254" s="23" t="str">
        <f>IF('10 - Mit. Risk Register'!C104="","",'10 - Mit. Risk Register'!C104)</f>
        <v/>
      </c>
      <c r="AW254" s="36" t="str">
        <f>IF('10 - Mit. Risk Register'!H104="", "", '10 - Mit. Risk Register'!H104)</f>
        <v/>
      </c>
      <c r="AX254" s="36" t="str">
        <f>IF('10 - Mit. Risk Register'!H104="","",'10 - Mit. Risk Register'!H104)</f>
        <v/>
      </c>
      <c r="AY254" s="37" t="str">
        <f t="shared" si="1"/>
        <v/>
      </c>
      <c r="AZ254" s="37" t="str">
        <f>IF('10 - Mit. Risk Register'!I104="","",'10 - Mit. Risk Register'!I104)</f>
        <v/>
      </c>
      <c r="BA254" s="38" t="str">
        <f>IF('10 - Mit. Risk Register'!J104="","",'10 - Mit. Risk Register'!J104)</f>
        <v/>
      </c>
    </row>
    <row r="255" spans="19:53" x14ac:dyDescent="0.25">
      <c r="S255" s="18"/>
      <c r="T255" s="18"/>
      <c r="U255" s="18"/>
    </row>
    <row r="257" spans="19:101" ht="18" x14ac:dyDescent="0.25">
      <c r="CP257" s="384" t="s">
        <v>221</v>
      </c>
      <c r="CQ257" s="176"/>
      <c r="CR257" s="176"/>
      <c r="CS257" s="176"/>
      <c r="CT257" s="176"/>
    </row>
    <row r="258" spans="19:101" ht="72" x14ac:dyDescent="0.25">
      <c r="CP258" s="596" t="s">
        <v>71</v>
      </c>
      <c r="CQ258" s="596" t="s">
        <v>72</v>
      </c>
      <c r="CR258" s="596" t="s">
        <v>149</v>
      </c>
      <c r="CS258" s="613" t="s">
        <v>339</v>
      </c>
      <c r="CT258" s="612" t="s">
        <v>148</v>
      </c>
      <c r="CU258" s="612" t="s">
        <v>320</v>
      </c>
      <c r="CV258" s="612" t="s">
        <v>321</v>
      </c>
      <c r="CW258" s="612" t="s">
        <v>322</v>
      </c>
    </row>
    <row r="259" spans="19:101" ht="18" x14ac:dyDescent="0.25">
      <c r="CP259" s="206"/>
      <c r="CQ259" s="206"/>
      <c r="CR259" s="206"/>
      <c r="CS259" s="206"/>
      <c r="CT259" s="385"/>
      <c r="CU259" s="385"/>
      <c r="CV259" s="385"/>
      <c r="CW259" s="385"/>
    </row>
    <row r="260" spans="19:101" x14ac:dyDescent="0.25">
      <c r="CP260" s="178"/>
      <c r="CQ260" s="178"/>
      <c r="CR260" s="178"/>
      <c r="CS260" s="178"/>
      <c r="CT260" s="185"/>
      <c r="CU260" s="185"/>
      <c r="CV260" s="185"/>
      <c r="CW260" s="185"/>
    </row>
    <row r="261" spans="19:101" s="18" customFormat="1" ht="90" x14ac:dyDescent="0.25">
      <c r="S261"/>
      <c r="T261"/>
      <c r="U261"/>
      <c r="CP261" s="19" t="str">
        <f>IF('9 - Mit. Strategies Register'!A9="","",'9 - Mit. Strategies Register'!A9)</f>
        <v>SC-6</v>
      </c>
      <c r="CQ261" s="20" t="str">
        <f>IF('9 - Mit. Strategies Register'!B9="","",'9 - Mit. Strategies Register'!B9)</f>
        <v>Provide new lighting throughout project.</v>
      </c>
      <c r="CR261" s="20" t="str">
        <f>IF('9 - Mit. Strategies Register'!D9="","",'9 - Mit. Strategies Register'!D9)</f>
        <v>Negotiate cost sharing agreement with the city</v>
      </c>
      <c r="CS261" s="41">
        <f>IF('9 - Mit. Strategies Register'!O9="","",'9 - Mit. Strategies Register'!O9)</f>
        <v>49.999999999999979</v>
      </c>
      <c r="CT261" s="41" t="str">
        <f>IF('9 - Mit. Strategies Register'!P9="","",'9 - Mit. Strategies Register'!P9)</f>
        <v>No Cost</v>
      </c>
      <c r="CU261" s="20" t="str">
        <f>IF('9 - Mit. Strategies Register'!Q9="","",'9 - Mit. Strategies Register'!Q9)</f>
        <v>Project Director</v>
      </c>
      <c r="CV261" s="20" t="str">
        <f>IF('9 - Mit. Strategies Register'!R9="","",'9 - Mit. Strategies Register'!R9)</f>
        <v>Midway thru prelim design</v>
      </c>
      <c r="CW261" s="41" t="str">
        <f>IF('9 - Mit. Strategies Register'!S9="","",'9 - Mit. Strategies Register'!S9)</f>
        <v/>
      </c>
    </row>
    <row r="262" spans="19:101" s="18" customFormat="1" ht="60" x14ac:dyDescent="0.25">
      <c r="CP262" s="21" t="str">
        <f>IF('9 - Mit. Strategies Register'!A10="","",'9 - Mit. Strategies Register'!A10)</f>
        <v>RR-3</v>
      </c>
      <c r="CQ262" s="23" t="str">
        <f>IF('9 - Mit. Strategies Register'!B10="","",'9 - Mit. Strategies Register'!B10)</f>
        <v>Unwilling sellers</v>
      </c>
      <c r="CR262" s="23" t="str">
        <f>IF('9 - Mit. Strategies Register'!D10="","",'9 - Mit. Strategies Register'!D10)</f>
        <v>Make reasonable early offer</v>
      </c>
      <c r="CS262" s="42">
        <f>IF('9 - Mit. Strategies Register'!O10="","",'9 - Mit. Strategies Register'!O10)</f>
        <v>49.999999999999964</v>
      </c>
      <c r="CT262" s="42">
        <f>IF('9 - Mit. Strategies Register'!P10="","",'9 - Mit. Strategies Register'!P10)</f>
        <v>5.7749999999999924</v>
      </c>
      <c r="CU262" s="23" t="str">
        <f>IF('9 - Mit. Strategies Register'!Q10="","",'9 - Mit. Strategies Register'!Q10)</f>
        <v>Project Engineer</v>
      </c>
      <c r="CV262" s="23" t="str">
        <f>IF('9 - Mit. Strategies Register'!R10="","",'9 - Mit. Strategies Register'!R10)</f>
        <v>Midway thru ROW/Util/RR</v>
      </c>
      <c r="CW262" s="42" t="str">
        <f>IF('9 - Mit. Strategies Register'!S10="","",'9 - Mit. Strategies Register'!S10)</f>
        <v/>
      </c>
    </row>
    <row r="263" spans="19:101" s="18" customFormat="1" ht="75" x14ac:dyDescent="0.25">
      <c r="CP263" s="19" t="str">
        <f>IF('9 - Mit. Strategies Register'!A11="","",'9 - Mit. Strategies Register'!A11)</f>
        <v>CR-2</v>
      </c>
      <c r="CQ263" s="20" t="str">
        <f>IF('9 - Mit. Strategies Register'!B11="","",'9 - Mit. Strategies Register'!B11)</f>
        <v>Additional Maintenance of Traffic required</v>
      </c>
      <c r="CR263" s="20" t="str">
        <f>IF('9 - Mit. Strategies Register'!D11="","",'9 - Mit. Strategies Register'!D11)</f>
        <v>Reduce traffic demand during closures</v>
      </c>
      <c r="CS263" s="41">
        <f>IF('9 - Mit. Strategies Register'!O11="","",'9 - Mit. Strategies Register'!O11)</f>
        <v>68.184059656017439</v>
      </c>
      <c r="CT263" s="41">
        <f>IF('9 - Mit. Strategies Register'!P11="","",'9 - Mit. Strategies Register'!P11)</f>
        <v>6.5615537027025272</v>
      </c>
      <c r="CU263" s="20" t="str">
        <f>IF('9 - Mit. Strategies Register'!Q11="","",'9 - Mit. Strategies Register'!Q11)</f>
        <v>Project Engineer</v>
      </c>
      <c r="CV263" s="20" t="str">
        <f>IF('9 - Mit. Strategies Register'!R11="","",'9 - Mit. Strategies Register'!R11)</f>
        <v>Midway thru final design</v>
      </c>
      <c r="CW263" s="41" t="str">
        <f>IF('9 - Mit. Strategies Register'!S11="","",'9 - Mit. Strategies Register'!S11)</f>
        <v/>
      </c>
    </row>
    <row r="264" spans="19:101" s="18" customFormat="1" ht="135" x14ac:dyDescent="0.25">
      <c r="CP264" s="21" t="str">
        <f>IF('9 - Mit. Strategies Register'!A12="","",'9 - Mit. Strategies Register'!A12)</f>
        <v>RR-2</v>
      </c>
      <c r="CQ264" s="23" t="str">
        <f>IF('9 - Mit. Strategies Register'!B12="","",'9 - Mit. Strategies Register'!B12)</f>
        <v>Accelerating pace of development in interchange area</v>
      </c>
      <c r="CR264" s="23" t="str">
        <f>IF('9 - Mit. Strategies Register'!D12="","",'9 - Mit. Strategies Register'!D12)</f>
        <v>Coordinate with City - stop issuing permits for new developments</v>
      </c>
      <c r="CS264" s="42">
        <f>IF('9 - Mit. Strategies Register'!O12="","",'9 - Mit. Strategies Register'!O12)</f>
        <v>50.038086249136185</v>
      </c>
      <c r="CT264" s="42" t="str">
        <f>IF('9 - Mit. Strategies Register'!P12="","",'9 - Mit. Strategies Register'!P12)</f>
        <v>No Cost</v>
      </c>
      <c r="CU264" s="23" t="str">
        <f>IF('9 - Mit. Strategies Register'!Q12="","",'9 - Mit. Strategies Register'!Q12)</f>
        <v>Project Engineer</v>
      </c>
      <c r="CV264" s="23" t="str">
        <f>IF('9 - Mit. Strategies Register'!R12="","",'9 - Mit. Strategies Register'!R12)</f>
        <v>Midway thru prelim design</v>
      </c>
      <c r="CW264" s="42" t="str">
        <f>IF('9 - Mit. Strategies Register'!S12="","",'9 - Mit. Strategies Register'!S12)</f>
        <v/>
      </c>
    </row>
    <row r="265" spans="19:101" s="18" customFormat="1" ht="105" x14ac:dyDescent="0.25">
      <c r="CP265" s="19" t="str">
        <f>IF('9 - Mit. Strategies Register'!A13="","",'9 - Mit. Strategies Register'!A13)</f>
        <v>PD-11</v>
      </c>
      <c r="CQ265" s="20" t="str">
        <f>IF('9 - Mit. Strategies Register'!B13="","",'9 - Mit. Strategies Register'!B13)</f>
        <v>Cannot use City sewer system for project runoff (or City charges for use).</v>
      </c>
      <c r="CR265" s="20" t="str">
        <f>IF('9 - Mit. Strategies Register'!D13="","",'9 - Mit. Strategies Register'!D13)</f>
        <v>Same action as RR8 (affects RR8 and PD11)</v>
      </c>
      <c r="CS265" s="41">
        <f>IF('9 - Mit. Strategies Register'!O13="","",'9 - Mit. Strategies Register'!O13)</f>
        <v>50.010855345384769</v>
      </c>
      <c r="CT265" s="41" t="str">
        <f>IF('9 - Mit. Strategies Register'!P13="","",'9 - Mit. Strategies Register'!P13)</f>
        <v>No Cost</v>
      </c>
      <c r="CU265" s="20" t="str">
        <f>IF('9 - Mit. Strategies Register'!Q13="","",'9 - Mit. Strategies Register'!Q13)</f>
        <v>Project Engineer</v>
      </c>
      <c r="CV265" s="20" t="str">
        <f>IF('9 - Mit. Strategies Register'!R13="","",'9 - Mit. Strategies Register'!R13)</f>
        <v>Midway thru prelim design</v>
      </c>
      <c r="CW265" s="41" t="str">
        <f>IF('9 - Mit. Strategies Register'!S13="","",'9 - Mit. Strategies Register'!S13)</f>
        <v/>
      </c>
    </row>
    <row r="266" spans="19:101" s="18" customFormat="1" ht="120" x14ac:dyDescent="0.25">
      <c r="CP266" s="21" t="str">
        <f>IF('9 - Mit. Strategies Register'!A14="","",'9 - Mit. Strategies Register'!A14)</f>
        <v>RR-8</v>
      </c>
      <c r="CQ266" s="23" t="str">
        <f>IF('9 - Mit. Strategies Register'!B14="","",'9 - Mit. Strategies Register'!B14)</f>
        <v>QDOT helps City pay for water and sewer-line relocation</v>
      </c>
      <c r="CR266" s="23" t="str">
        <f>IF('9 - Mit. Strategies Register'!D14="","",'9 - Mit. Strategies Register'!D14)</f>
        <v>Decide to help city pay for water and sewer line relocation</v>
      </c>
      <c r="CS266" s="42">
        <f>IF('9 - Mit. Strategies Register'!O14="","",'9 - Mit. Strategies Register'!O14)</f>
        <v>-57.272727272727359</v>
      </c>
      <c r="CT266" s="42" t="str">
        <f>IF('9 - Mit. Strategies Register'!P14="","",'9 - Mit. Strategies Register'!P14)</f>
        <v>No Cost</v>
      </c>
      <c r="CU266" s="23" t="str">
        <f>IF('9 - Mit. Strategies Register'!Q14="","",'9 - Mit. Strategies Register'!Q14)</f>
        <v/>
      </c>
      <c r="CV266" s="23" t="str">
        <f>IF('9 - Mit. Strategies Register'!R14="","",'9 - Mit. Strategies Register'!R14)</f>
        <v/>
      </c>
      <c r="CW266" s="42" t="str">
        <f>IF('9 - Mit. Strategies Register'!S14="","",'9 - Mit. Strategies Register'!S14)</f>
        <v/>
      </c>
    </row>
    <row r="267" spans="19:101" s="18" customFormat="1" ht="150" x14ac:dyDescent="0.25">
      <c r="CP267" s="19" t="str">
        <f>IF('9 - Mit. Strategies Register'!A15="","",'9 - Mit. Strategies Register'!A15)</f>
        <v>CR-4</v>
      </c>
      <c r="CQ267" s="20" t="str">
        <f>IF('9 - Mit. Strategies Register'!B15="","",'9 - Mit. Strategies Register'!B15)</f>
        <v>Unable to construct interchange embankments as rapidly as assumed</v>
      </c>
      <c r="CR267" s="20" t="str">
        <f>IF('9 - Mit. Strategies Register'!D15="","",'9 - Mit. Strategies Register'!D15)</f>
        <v>Conduct additional investigations and analysis to develop at techniques</v>
      </c>
      <c r="CS267" s="41">
        <f>IF('9 - Mit. Strategies Register'!O15="","",'9 - Mit. Strategies Register'!O15)</f>
        <v>50.03604459921953</v>
      </c>
      <c r="CT267" s="41">
        <f>IF('9 - Mit. Strategies Register'!P15="","",'9 - Mit. Strategies Register'!P15)</f>
        <v>1.8793990147835653</v>
      </c>
      <c r="CU267" s="20" t="str">
        <f>IF('9 - Mit. Strategies Register'!Q15="","",'9 - Mit. Strategies Register'!Q15)</f>
        <v>Project Engineer</v>
      </c>
      <c r="CV267" s="20" t="str">
        <f>IF('9 - Mit. Strategies Register'!R15="","",'9 - Mit. Strategies Register'!R15)</f>
        <v>Midway thru final design</v>
      </c>
      <c r="CW267" s="41" t="str">
        <f>IF('9 - Mit. Strategies Register'!S15="","",'9 - Mit. Strategies Register'!S15)</f>
        <v/>
      </c>
    </row>
    <row r="268" spans="19:101" s="18" customFormat="1" ht="135" x14ac:dyDescent="0.25">
      <c r="CP268" s="21" t="str">
        <f>IF('9 - Mit. Strategies Register'!A16="","",'9 - Mit. Strategies Register'!A16)</f>
        <v>CR-3</v>
      </c>
      <c r="CQ268" s="23" t="str">
        <f>IF('9 - Mit. Strategies Register'!B16="","",'9 - Mit. Strategies Register'!B16)</f>
        <v>Problems with planned accelerated bridge construction (ABC) technique</v>
      </c>
      <c r="CR268" s="23" t="str">
        <f>IF('9 - Mit. Strategies Register'!D16="","",'9 - Mit. Strategies Register'!D16)</f>
        <v>Pre-qualify contractors + require development of ABC technique</v>
      </c>
      <c r="CS268" s="42">
        <f>IF('9 - Mit. Strategies Register'!O16="","",'9 - Mit. Strategies Register'!O16)</f>
        <v>50.018657677382365</v>
      </c>
      <c r="CT268" s="42">
        <f>IF('9 - Mit. Strategies Register'!P16="","",'9 - Mit. Strategies Register'!P16)</f>
        <v>3.1878468027164955</v>
      </c>
      <c r="CU268" s="23" t="str">
        <f>IF('9 - Mit. Strategies Register'!Q16="","",'9 - Mit. Strategies Register'!Q16)</f>
        <v>Project Engineer</v>
      </c>
      <c r="CV268" s="23" t="str">
        <f>IF('9 - Mit. Strategies Register'!R16="","",'9 - Mit. Strategies Register'!R16)</f>
        <v>Midway thru final design</v>
      </c>
      <c r="CW268" s="42" t="str">
        <f>IF('9 - Mit. Strategies Register'!S16="","",'9 - Mit. Strategies Register'!S16)</f>
        <v/>
      </c>
    </row>
    <row r="269" spans="19:101" s="18" customFormat="1" x14ac:dyDescent="0.25">
      <c r="CP269" s="19" t="str">
        <f>IF('9 - Mit. Strategies Register'!A17="","",'9 - Mit. Strategies Register'!A17)</f>
        <v/>
      </c>
      <c r="CQ269" s="20" t="str">
        <f>IF('9 - Mit. Strategies Register'!B17="","",'9 - Mit. Strategies Register'!B17)</f>
        <v/>
      </c>
      <c r="CR269" s="20" t="str">
        <f>IF('9 - Mit. Strategies Register'!D17="","",'9 - Mit. Strategies Register'!D17)</f>
        <v/>
      </c>
      <c r="CS269" s="41" t="str">
        <f>IF('9 - Mit. Strategies Register'!O17="","",'9 - Mit. Strategies Register'!O17)</f>
        <v/>
      </c>
      <c r="CT269" s="41" t="str">
        <f>IF('9 - Mit. Strategies Register'!P17="","",'9 - Mit. Strategies Register'!P17)</f>
        <v/>
      </c>
      <c r="CU269" s="20" t="str">
        <f>IF('9 - Mit. Strategies Register'!Q17="","",'9 - Mit. Strategies Register'!Q17)</f>
        <v/>
      </c>
      <c r="CV269" s="20" t="str">
        <f>IF('9 - Mit. Strategies Register'!R17="","",'9 - Mit. Strategies Register'!R17)</f>
        <v/>
      </c>
      <c r="CW269" s="41" t="str">
        <f>IF('9 - Mit. Strategies Register'!S17="","",'9 - Mit. Strategies Register'!S17)</f>
        <v/>
      </c>
    </row>
    <row r="270" spans="19:101" s="18" customFormat="1" x14ac:dyDescent="0.25">
      <c r="CP270" s="21" t="str">
        <f>IF('9 - Mit. Strategies Register'!A18="","",'9 - Mit. Strategies Register'!A18)</f>
        <v/>
      </c>
      <c r="CQ270" s="23" t="str">
        <f>IF('9 - Mit. Strategies Register'!B18="","",'9 - Mit. Strategies Register'!B18)</f>
        <v/>
      </c>
      <c r="CR270" s="23" t="str">
        <f>IF('9 - Mit. Strategies Register'!D18="","",'9 - Mit. Strategies Register'!D18)</f>
        <v/>
      </c>
      <c r="CS270" s="42" t="str">
        <f>IF('9 - Mit. Strategies Register'!O18="","",'9 - Mit. Strategies Register'!O18)</f>
        <v/>
      </c>
      <c r="CT270" s="42" t="str">
        <f>IF('9 - Mit. Strategies Register'!P18="","",'9 - Mit. Strategies Register'!P18)</f>
        <v/>
      </c>
      <c r="CU270" s="23" t="str">
        <f>IF('9 - Mit. Strategies Register'!Q18="","",'9 - Mit. Strategies Register'!Q18)</f>
        <v/>
      </c>
      <c r="CV270" s="23" t="str">
        <f>IF('9 - Mit. Strategies Register'!R18="","",'9 - Mit. Strategies Register'!R18)</f>
        <v/>
      </c>
      <c r="CW270" s="42" t="str">
        <f>IF('9 - Mit. Strategies Register'!S18="","",'9 - Mit. Strategies Register'!S18)</f>
        <v/>
      </c>
    </row>
    <row r="271" spans="19:101" s="18" customFormat="1" x14ac:dyDescent="0.25">
      <c r="CP271" s="19" t="str">
        <f>IF('9 - Mit. Strategies Register'!A19="","",'9 - Mit. Strategies Register'!A19)</f>
        <v/>
      </c>
      <c r="CQ271" s="20" t="str">
        <f>IF('9 - Mit. Strategies Register'!B19="","",'9 - Mit. Strategies Register'!B19)</f>
        <v/>
      </c>
      <c r="CR271" s="20" t="str">
        <f>IF('9 - Mit. Strategies Register'!D19="","",'9 - Mit. Strategies Register'!D19)</f>
        <v/>
      </c>
      <c r="CS271" s="41" t="str">
        <f>IF('9 - Mit. Strategies Register'!O19="","",'9 - Mit. Strategies Register'!O19)</f>
        <v/>
      </c>
      <c r="CT271" s="41" t="str">
        <f>IF('9 - Mit. Strategies Register'!P19="","",'9 - Mit. Strategies Register'!P19)</f>
        <v/>
      </c>
      <c r="CU271" s="20" t="str">
        <f>IF('9 - Mit. Strategies Register'!Q19="","",'9 - Mit. Strategies Register'!Q19)</f>
        <v/>
      </c>
      <c r="CV271" s="20" t="str">
        <f>IF('9 - Mit. Strategies Register'!R19="","",'9 - Mit. Strategies Register'!R19)</f>
        <v/>
      </c>
      <c r="CW271" s="41" t="str">
        <f>IF('9 - Mit. Strategies Register'!S19="","",'9 - Mit. Strategies Register'!S19)</f>
        <v/>
      </c>
    </row>
    <row r="272" spans="19:101" s="18" customFormat="1" x14ac:dyDescent="0.25">
      <c r="CP272" s="21" t="str">
        <f>IF('9 - Mit. Strategies Register'!A20="","",'9 - Mit. Strategies Register'!A20)</f>
        <v/>
      </c>
      <c r="CQ272" s="23" t="str">
        <f>IF('9 - Mit. Strategies Register'!B20="","",'9 - Mit. Strategies Register'!B20)</f>
        <v/>
      </c>
      <c r="CR272" s="23" t="str">
        <f>IF('9 - Mit. Strategies Register'!D20="","",'9 - Mit. Strategies Register'!D20)</f>
        <v/>
      </c>
      <c r="CS272" s="42" t="str">
        <f>IF('9 - Mit. Strategies Register'!O20="","",'9 - Mit. Strategies Register'!O20)</f>
        <v/>
      </c>
      <c r="CT272" s="42" t="str">
        <f>IF('9 - Mit. Strategies Register'!P20="","",'9 - Mit. Strategies Register'!P20)</f>
        <v/>
      </c>
      <c r="CU272" s="23" t="str">
        <f>IF('9 - Mit. Strategies Register'!Q20="","",'9 - Mit. Strategies Register'!Q20)</f>
        <v/>
      </c>
      <c r="CV272" s="23" t="str">
        <f>IF('9 - Mit. Strategies Register'!R20="","",'9 - Mit. Strategies Register'!R20)</f>
        <v/>
      </c>
      <c r="CW272" s="42" t="str">
        <f>IF('9 - Mit. Strategies Register'!S20="","",'9 - Mit. Strategies Register'!S20)</f>
        <v/>
      </c>
    </row>
    <row r="273" spans="94:101" s="18" customFormat="1" x14ac:dyDescent="0.25">
      <c r="CP273" s="19" t="str">
        <f>IF('9 - Mit. Strategies Register'!A21="","",'9 - Mit. Strategies Register'!A21)</f>
        <v/>
      </c>
      <c r="CQ273" s="20" t="str">
        <f>IF('9 - Mit. Strategies Register'!B21="","",'9 - Mit. Strategies Register'!B21)</f>
        <v/>
      </c>
      <c r="CR273" s="20" t="str">
        <f>IF('9 - Mit. Strategies Register'!D21="","",'9 - Mit. Strategies Register'!D21)</f>
        <v/>
      </c>
      <c r="CS273" s="41" t="str">
        <f>IF('9 - Mit. Strategies Register'!O21="","",'9 - Mit. Strategies Register'!O21)</f>
        <v/>
      </c>
      <c r="CT273" s="41" t="str">
        <f>IF('9 - Mit. Strategies Register'!P21="","",'9 - Mit. Strategies Register'!P21)</f>
        <v/>
      </c>
      <c r="CU273" s="20" t="str">
        <f>IF('9 - Mit. Strategies Register'!Q21="","",'9 - Mit. Strategies Register'!Q21)</f>
        <v/>
      </c>
      <c r="CV273" s="20" t="str">
        <f>IF('9 - Mit. Strategies Register'!R21="","",'9 - Mit. Strategies Register'!R21)</f>
        <v/>
      </c>
      <c r="CW273" s="41" t="str">
        <f>IF('9 - Mit. Strategies Register'!S21="","",'9 - Mit. Strategies Register'!S21)</f>
        <v/>
      </c>
    </row>
    <row r="274" spans="94:101" s="18" customFormat="1" x14ac:dyDescent="0.25">
      <c r="CP274" s="21" t="str">
        <f>IF('9 - Mit. Strategies Register'!A22="","",'9 - Mit. Strategies Register'!A22)</f>
        <v/>
      </c>
      <c r="CQ274" s="23" t="str">
        <f>IF('9 - Mit. Strategies Register'!B22="","",'9 - Mit. Strategies Register'!B22)</f>
        <v/>
      </c>
      <c r="CR274" s="23" t="str">
        <f>IF('9 - Mit. Strategies Register'!D22="","",'9 - Mit. Strategies Register'!D22)</f>
        <v/>
      </c>
      <c r="CS274" s="42" t="str">
        <f>IF('9 - Mit. Strategies Register'!O22="","",'9 - Mit. Strategies Register'!O22)</f>
        <v/>
      </c>
      <c r="CT274" s="42" t="str">
        <f>IF('9 - Mit. Strategies Register'!P22="","",'9 - Mit. Strategies Register'!P22)</f>
        <v/>
      </c>
      <c r="CU274" s="23" t="str">
        <f>IF('9 - Mit. Strategies Register'!Q22="","",'9 - Mit. Strategies Register'!Q22)</f>
        <v/>
      </c>
      <c r="CV274" s="23" t="str">
        <f>IF('9 - Mit. Strategies Register'!R22="","",'9 - Mit. Strategies Register'!R22)</f>
        <v/>
      </c>
      <c r="CW274" s="42" t="str">
        <f>IF('9 - Mit. Strategies Register'!S22="","",'9 - Mit. Strategies Register'!S22)</f>
        <v/>
      </c>
    </row>
    <row r="275" spans="94:101" s="18" customFormat="1" x14ac:dyDescent="0.25">
      <c r="CP275" s="19" t="str">
        <f>IF('9 - Mit. Strategies Register'!A23="","",'9 - Mit. Strategies Register'!A23)</f>
        <v/>
      </c>
      <c r="CQ275" s="20" t="str">
        <f>IF('9 - Mit. Strategies Register'!B23="","",'9 - Mit. Strategies Register'!B23)</f>
        <v/>
      </c>
      <c r="CR275" s="20" t="str">
        <f>IF('9 - Mit. Strategies Register'!D23="","",'9 - Mit. Strategies Register'!D23)</f>
        <v/>
      </c>
      <c r="CS275" s="41" t="str">
        <f>IF('9 - Mit. Strategies Register'!O23="","",'9 - Mit. Strategies Register'!O23)</f>
        <v/>
      </c>
      <c r="CT275" s="41" t="str">
        <f>IF('9 - Mit. Strategies Register'!P23="","",'9 - Mit. Strategies Register'!P23)</f>
        <v/>
      </c>
      <c r="CU275" s="20" t="str">
        <f>IF('9 - Mit. Strategies Register'!Q23="","",'9 - Mit. Strategies Register'!Q23)</f>
        <v/>
      </c>
      <c r="CV275" s="20" t="str">
        <f>IF('9 - Mit. Strategies Register'!R23="","",'9 - Mit. Strategies Register'!R23)</f>
        <v/>
      </c>
      <c r="CW275" s="41" t="str">
        <f>IF('9 - Mit. Strategies Register'!S23="","",'9 - Mit. Strategies Register'!S23)</f>
        <v/>
      </c>
    </row>
    <row r="276" spans="94:101" s="18" customFormat="1" x14ac:dyDescent="0.25">
      <c r="CP276" s="21" t="str">
        <f>IF('9 - Mit. Strategies Register'!A24="","",'9 - Mit. Strategies Register'!A24)</f>
        <v/>
      </c>
      <c r="CQ276" s="23" t="str">
        <f>IF('9 - Mit. Strategies Register'!B24="","",'9 - Mit. Strategies Register'!B24)</f>
        <v/>
      </c>
      <c r="CR276" s="23" t="str">
        <f>IF('9 - Mit. Strategies Register'!D24="","",'9 - Mit. Strategies Register'!D24)</f>
        <v/>
      </c>
      <c r="CS276" s="42" t="str">
        <f>IF('9 - Mit. Strategies Register'!O24="","",'9 - Mit. Strategies Register'!O24)</f>
        <v/>
      </c>
      <c r="CT276" s="42" t="str">
        <f>IF('9 - Mit. Strategies Register'!P24="","",'9 - Mit. Strategies Register'!P24)</f>
        <v/>
      </c>
      <c r="CU276" s="23" t="str">
        <f>IF('9 - Mit. Strategies Register'!Q24="","",'9 - Mit. Strategies Register'!Q24)</f>
        <v/>
      </c>
      <c r="CV276" s="23" t="str">
        <f>IF('9 - Mit. Strategies Register'!R24="","",'9 - Mit. Strategies Register'!R24)</f>
        <v/>
      </c>
      <c r="CW276" s="42" t="str">
        <f>IF('9 - Mit. Strategies Register'!S24="","",'9 - Mit. Strategies Register'!S24)</f>
        <v/>
      </c>
    </row>
    <row r="277" spans="94:101" s="18" customFormat="1" x14ac:dyDescent="0.25">
      <c r="CP277" s="19" t="str">
        <f>IF('9 - Mit. Strategies Register'!A25="","",'9 - Mit. Strategies Register'!A25)</f>
        <v/>
      </c>
      <c r="CQ277" s="20" t="str">
        <f>IF('9 - Mit. Strategies Register'!B25="","",'9 - Mit. Strategies Register'!B25)</f>
        <v/>
      </c>
      <c r="CR277" s="20" t="str">
        <f>IF('9 - Mit. Strategies Register'!D25="","",'9 - Mit. Strategies Register'!D25)</f>
        <v/>
      </c>
      <c r="CS277" s="41" t="str">
        <f>IF('9 - Mit. Strategies Register'!O25="","",'9 - Mit. Strategies Register'!O25)</f>
        <v/>
      </c>
      <c r="CT277" s="41" t="str">
        <f>IF('9 - Mit. Strategies Register'!P25="","",'9 - Mit. Strategies Register'!P25)</f>
        <v/>
      </c>
      <c r="CU277" s="20" t="str">
        <f>IF('9 - Mit. Strategies Register'!Q25="","",'9 - Mit. Strategies Register'!Q25)</f>
        <v/>
      </c>
      <c r="CV277" s="20" t="str">
        <f>IF('9 - Mit. Strategies Register'!R25="","",'9 - Mit. Strategies Register'!R25)</f>
        <v/>
      </c>
      <c r="CW277" s="41" t="str">
        <f>IF('9 - Mit. Strategies Register'!S25="","",'9 - Mit. Strategies Register'!S25)</f>
        <v/>
      </c>
    </row>
    <row r="278" spans="94:101" s="18" customFormat="1" x14ac:dyDescent="0.25">
      <c r="CP278" s="21" t="str">
        <f>IF('9 - Mit. Strategies Register'!A26="","",'9 - Mit. Strategies Register'!A26)</f>
        <v/>
      </c>
      <c r="CQ278" s="23" t="str">
        <f>IF('9 - Mit. Strategies Register'!B26="","",'9 - Mit. Strategies Register'!B26)</f>
        <v/>
      </c>
      <c r="CR278" s="23" t="str">
        <f>IF('9 - Mit. Strategies Register'!D26="","",'9 - Mit. Strategies Register'!D26)</f>
        <v/>
      </c>
      <c r="CS278" s="42" t="str">
        <f>IF('9 - Mit. Strategies Register'!O26="","",'9 - Mit. Strategies Register'!O26)</f>
        <v/>
      </c>
      <c r="CT278" s="42" t="str">
        <f>IF('9 - Mit. Strategies Register'!P26="","",'9 - Mit. Strategies Register'!P26)</f>
        <v/>
      </c>
      <c r="CU278" s="23" t="str">
        <f>IF('9 - Mit. Strategies Register'!Q26="","",'9 - Mit. Strategies Register'!Q26)</f>
        <v/>
      </c>
      <c r="CV278" s="23" t="str">
        <f>IF('9 - Mit. Strategies Register'!R26="","",'9 - Mit. Strategies Register'!R26)</f>
        <v/>
      </c>
      <c r="CW278" s="42" t="str">
        <f>IF('9 - Mit. Strategies Register'!S26="","",'9 - Mit. Strategies Register'!S26)</f>
        <v/>
      </c>
    </row>
    <row r="279" spans="94:101" s="18" customFormat="1" x14ac:dyDescent="0.25">
      <c r="CP279" s="19" t="str">
        <f>IF('9 - Mit. Strategies Register'!A27="","",'9 - Mit. Strategies Register'!A27)</f>
        <v/>
      </c>
      <c r="CQ279" s="20" t="str">
        <f>IF('9 - Mit. Strategies Register'!B27="","",'9 - Mit. Strategies Register'!B27)</f>
        <v/>
      </c>
      <c r="CR279" s="20" t="str">
        <f>IF('9 - Mit. Strategies Register'!D27="","",'9 - Mit. Strategies Register'!D27)</f>
        <v/>
      </c>
      <c r="CS279" s="41" t="str">
        <f>IF('9 - Mit. Strategies Register'!O27="","",'9 - Mit. Strategies Register'!O27)</f>
        <v/>
      </c>
      <c r="CT279" s="41" t="str">
        <f>IF('9 - Mit. Strategies Register'!P27="","",'9 - Mit. Strategies Register'!P27)</f>
        <v/>
      </c>
      <c r="CU279" s="20" t="str">
        <f>IF('9 - Mit. Strategies Register'!Q27="","",'9 - Mit. Strategies Register'!Q27)</f>
        <v/>
      </c>
      <c r="CV279" s="20" t="str">
        <f>IF('9 - Mit. Strategies Register'!R27="","",'9 - Mit. Strategies Register'!R27)</f>
        <v/>
      </c>
      <c r="CW279" s="41" t="str">
        <f>IF('9 - Mit. Strategies Register'!S27="","",'9 - Mit. Strategies Register'!S27)</f>
        <v/>
      </c>
    </row>
    <row r="280" spans="94:101" s="18" customFormat="1" x14ac:dyDescent="0.25">
      <c r="CP280" s="21" t="str">
        <f>IF('9 - Mit. Strategies Register'!A28="","",'9 - Mit. Strategies Register'!A28)</f>
        <v/>
      </c>
      <c r="CQ280" s="23" t="str">
        <f>IF('9 - Mit. Strategies Register'!B28="","",'9 - Mit. Strategies Register'!B28)</f>
        <v/>
      </c>
      <c r="CR280" s="23" t="str">
        <f>IF('9 - Mit. Strategies Register'!D28="","",'9 - Mit. Strategies Register'!D28)</f>
        <v/>
      </c>
      <c r="CS280" s="42" t="str">
        <f>IF('9 - Mit. Strategies Register'!O28="","",'9 - Mit. Strategies Register'!O28)</f>
        <v/>
      </c>
      <c r="CT280" s="42" t="str">
        <f>IF('9 - Mit. Strategies Register'!P28="","",'9 - Mit. Strategies Register'!P28)</f>
        <v/>
      </c>
      <c r="CU280" s="23" t="str">
        <f>IF('9 - Mit. Strategies Register'!Q28="","",'9 - Mit. Strategies Register'!Q28)</f>
        <v/>
      </c>
      <c r="CV280" s="23" t="str">
        <f>IF('9 - Mit. Strategies Register'!R28="","",'9 - Mit. Strategies Register'!R28)</f>
        <v/>
      </c>
      <c r="CW280" s="42" t="str">
        <f>IF('9 - Mit. Strategies Register'!S28="","",'9 - Mit. Strategies Register'!S28)</f>
        <v/>
      </c>
    </row>
    <row r="281" spans="94:101" s="18" customFormat="1" x14ac:dyDescent="0.25">
      <c r="CP281" s="19" t="str">
        <f>IF('9 - Mit. Strategies Register'!A29="","",'9 - Mit. Strategies Register'!A29)</f>
        <v/>
      </c>
      <c r="CQ281" s="20" t="str">
        <f>IF('9 - Mit. Strategies Register'!B29="","",'9 - Mit. Strategies Register'!B29)</f>
        <v/>
      </c>
      <c r="CR281" s="20" t="str">
        <f>IF('9 - Mit. Strategies Register'!D29="","",'9 - Mit. Strategies Register'!D29)</f>
        <v/>
      </c>
      <c r="CS281" s="41" t="str">
        <f>IF('9 - Mit. Strategies Register'!O29="","",'9 - Mit. Strategies Register'!O29)</f>
        <v/>
      </c>
      <c r="CT281" s="41" t="str">
        <f>IF('9 - Mit. Strategies Register'!P29="","",'9 - Mit. Strategies Register'!P29)</f>
        <v/>
      </c>
      <c r="CU281" s="20" t="str">
        <f>IF('9 - Mit. Strategies Register'!Q29="","",'9 - Mit. Strategies Register'!Q29)</f>
        <v/>
      </c>
      <c r="CV281" s="20" t="str">
        <f>IF('9 - Mit. Strategies Register'!R29="","",'9 - Mit. Strategies Register'!R29)</f>
        <v/>
      </c>
      <c r="CW281" s="41" t="str">
        <f>IF('9 - Mit. Strategies Register'!S29="","",'9 - Mit. Strategies Register'!S29)</f>
        <v/>
      </c>
    </row>
    <row r="282" spans="94:101" s="18" customFormat="1" x14ac:dyDescent="0.25">
      <c r="CP282" s="21" t="str">
        <f>IF('9 - Mit. Strategies Register'!A30="","",'9 - Mit. Strategies Register'!A30)</f>
        <v/>
      </c>
      <c r="CQ282" s="23" t="str">
        <f>IF('9 - Mit. Strategies Register'!B30="","",'9 - Mit. Strategies Register'!B30)</f>
        <v/>
      </c>
      <c r="CR282" s="23" t="str">
        <f>IF('9 - Mit. Strategies Register'!D30="","",'9 - Mit. Strategies Register'!D30)</f>
        <v/>
      </c>
      <c r="CS282" s="42" t="str">
        <f>IF('9 - Mit. Strategies Register'!O30="","",'9 - Mit. Strategies Register'!O30)</f>
        <v/>
      </c>
      <c r="CT282" s="42" t="str">
        <f>IF('9 - Mit. Strategies Register'!P30="","",'9 - Mit. Strategies Register'!P30)</f>
        <v/>
      </c>
      <c r="CU282" s="23" t="str">
        <f>IF('9 - Mit. Strategies Register'!Q30="","",'9 - Mit. Strategies Register'!Q30)</f>
        <v/>
      </c>
      <c r="CV282" s="23" t="str">
        <f>IF('9 - Mit. Strategies Register'!R30="","",'9 - Mit. Strategies Register'!R30)</f>
        <v/>
      </c>
      <c r="CW282" s="42" t="str">
        <f>IF('9 - Mit. Strategies Register'!S30="","",'9 - Mit. Strategies Register'!S30)</f>
        <v/>
      </c>
    </row>
    <row r="283" spans="94:101" s="18" customFormat="1" x14ac:dyDescent="0.25">
      <c r="CP283" s="19" t="str">
        <f>IF('9 - Mit. Strategies Register'!A31="","",'9 - Mit. Strategies Register'!A31)</f>
        <v/>
      </c>
      <c r="CQ283" s="20" t="str">
        <f>IF('9 - Mit. Strategies Register'!B31="","",'9 - Mit. Strategies Register'!B31)</f>
        <v/>
      </c>
      <c r="CR283" s="20" t="str">
        <f>IF('9 - Mit. Strategies Register'!D31="","",'9 - Mit. Strategies Register'!D31)</f>
        <v/>
      </c>
      <c r="CS283" s="41" t="str">
        <f>IF('9 - Mit. Strategies Register'!O31="","",'9 - Mit. Strategies Register'!O31)</f>
        <v/>
      </c>
      <c r="CT283" s="41" t="str">
        <f>IF('9 - Mit. Strategies Register'!P31="","",'9 - Mit. Strategies Register'!P31)</f>
        <v/>
      </c>
      <c r="CU283" s="20" t="str">
        <f>IF('9 - Mit. Strategies Register'!Q31="","",'9 - Mit. Strategies Register'!Q31)</f>
        <v/>
      </c>
      <c r="CV283" s="20" t="str">
        <f>IF('9 - Mit. Strategies Register'!R31="","",'9 - Mit. Strategies Register'!R31)</f>
        <v/>
      </c>
      <c r="CW283" s="41" t="str">
        <f>IF('9 - Mit. Strategies Register'!S31="","",'9 - Mit. Strategies Register'!S31)</f>
        <v/>
      </c>
    </row>
    <row r="284" spans="94:101" s="18" customFormat="1" x14ac:dyDescent="0.25">
      <c r="CP284" s="21" t="str">
        <f>IF('9 - Mit. Strategies Register'!A32="","",'9 - Mit. Strategies Register'!A32)</f>
        <v/>
      </c>
      <c r="CQ284" s="23" t="str">
        <f>IF('9 - Mit. Strategies Register'!B32="","",'9 - Mit. Strategies Register'!B32)</f>
        <v/>
      </c>
      <c r="CR284" s="23" t="str">
        <f>IF('9 - Mit. Strategies Register'!D32="","",'9 - Mit. Strategies Register'!D32)</f>
        <v/>
      </c>
      <c r="CS284" s="42" t="str">
        <f>IF('9 - Mit. Strategies Register'!O32="","",'9 - Mit. Strategies Register'!O32)</f>
        <v/>
      </c>
      <c r="CT284" s="42" t="str">
        <f>IF('9 - Mit. Strategies Register'!P32="","",'9 - Mit. Strategies Register'!P32)</f>
        <v/>
      </c>
      <c r="CU284" s="23" t="str">
        <f>IF('9 - Mit. Strategies Register'!Q32="","",'9 - Mit. Strategies Register'!Q32)</f>
        <v/>
      </c>
      <c r="CV284" s="23" t="str">
        <f>IF('9 - Mit. Strategies Register'!R32="","",'9 - Mit. Strategies Register'!R32)</f>
        <v/>
      </c>
      <c r="CW284" s="42" t="str">
        <f>IF('9 - Mit. Strategies Register'!S32="","",'9 - Mit. Strategies Register'!S32)</f>
        <v/>
      </c>
    </row>
    <row r="285" spans="94:101" s="18" customFormat="1" x14ac:dyDescent="0.25">
      <c r="CP285" s="19" t="str">
        <f>IF('9 - Mit. Strategies Register'!A33="","",'9 - Mit. Strategies Register'!A33)</f>
        <v/>
      </c>
      <c r="CQ285" s="20" t="str">
        <f>IF('9 - Mit. Strategies Register'!B33="","",'9 - Mit. Strategies Register'!B33)</f>
        <v/>
      </c>
      <c r="CR285" s="20" t="str">
        <f>IF('9 - Mit. Strategies Register'!D33="","",'9 - Mit. Strategies Register'!D33)</f>
        <v/>
      </c>
      <c r="CS285" s="41" t="str">
        <f>IF('9 - Mit. Strategies Register'!O33="","",'9 - Mit. Strategies Register'!O33)</f>
        <v/>
      </c>
      <c r="CT285" s="41" t="str">
        <f>IF('9 - Mit. Strategies Register'!P33="","",'9 - Mit. Strategies Register'!P33)</f>
        <v/>
      </c>
      <c r="CU285" s="20" t="str">
        <f>IF('9 - Mit. Strategies Register'!Q33="","",'9 - Mit. Strategies Register'!Q33)</f>
        <v/>
      </c>
      <c r="CV285" s="20" t="str">
        <f>IF('9 - Mit. Strategies Register'!R33="","",'9 - Mit. Strategies Register'!R33)</f>
        <v/>
      </c>
      <c r="CW285" s="41" t="str">
        <f>IF('9 - Mit. Strategies Register'!S33="","",'9 - Mit. Strategies Register'!S33)</f>
        <v/>
      </c>
    </row>
    <row r="286" spans="94:101" s="18" customFormat="1" x14ac:dyDescent="0.25">
      <c r="CP286" s="21" t="str">
        <f>IF('9 - Mit. Strategies Register'!A34="","",'9 - Mit. Strategies Register'!A34)</f>
        <v/>
      </c>
      <c r="CQ286" s="23" t="str">
        <f>IF('9 - Mit. Strategies Register'!B34="","",'9 - Mit. Strategies Register'!B34)</f>
        <v/>
      </c>
      <c r="CR286" s="23" t="str">
        <f>IF('9 - Mit. Strategies Register'!D34="","",'9 - Mit. Strategies Register'!D34)</f>
        <v/>
      </c>
      <c r="CS286" s="42" t="str">
        <f>IF('9 - Mit. Strategies Register'!O34="","",'9 - Mit. Strategies Register'!O34)</f>
        <v/>
      </c>
      <c r="CT286" s="42" t="str">
        <f>IF('9 - Mit. Strategies Register'!P34="","",'9 - Mit. Strategies Register'!P34)</f>
        <v/>
      </c>
      <c r="CU286" s="23" t="str">
        <f>IF('9 - Mit. Strategies Register'!Q34="","",'9 - Mit. Strategies Register'!Q34)</f>
        <v/>
      </c>
      <c r="CV286" s="23" t="str">
        <f>IF('9 - Mit. Strategies Register'!R34="","",'9 - Mit. Strategies Register'!R34)</f>
        <v/>
      </c>
      <c r="CW286" s="42" t="str">
        <f>IF('9 - Mit. Strategies Register'!S34="","",'9 - Mit. Strategies Register'!S34)</f>
        <v/>
      </c>
    </row>
    <row r="287" spans="94:101" s="18" customFormat="1" x14ac:dyDescent="0.25">
      <c r="CP287" s="19" t="str">
        <f>IF('9 - Mit. Strategies Register'!A35="","",'9 - Mit. Strategies Register'!A35)</f>
        <v/>
      </c>
      <c r="CQ287" s="20" t="str">
        <f>IF('9 - Mit. Strategies Register'!B35="","",'9 - Mit. Strategies Register'!B35)</f>
        <v/>
      </c>
      <c r="CR287" s="20" t="str">
        <f>IF('9 - Mit. Strategies Register'!D35="","",'9 - Mit. Strategies Register'!D35)</f>
        <v/>
      </c>
      <c r="CS287" s="41" t="str">
        <f>IF('9 - Mit. Strategies Register'!O35="","",'9 - Mit. Strategies Register'!O35)</f>
        <v/>
      </c>
      <c r="CT287" s="41" t="str">
        <f>IF('9 - Mit. Strategies Register'!P35="","",'9 - Mit. Strategies Register'!P35)</f>
        <v/>
      </c>
      <c r="CU287" s="20" t="str">
        <f>IF('9 - Mit. Strategies Register'!Q35="","",'9 - Mit. Strategies Register'!Q35)</f>
        <v/>
      </c>
      <c r="CV287" s="20" t="str">
        <f>IF('9 - Mit. Strategies Register'!R35="","",'9 - Mit. Strategies Register'!R35)</f>
        <v/>
      </c>
      <c r="CW287" s="41" t="str">
        <f>IF('9 - Mit. Strategies Register'!S35="","",'9 - Mit. Strategies Register'!S35)</f>
        <v/>
      </c>
    </row>
    <row r="288" spans="94:101" s="18" customFormat="1" x14ac:dyDescent="0.25">
      <c r="CP288" s="21" t="str">
        <f>IF('9 - Mit. Strategies Register'!A36="","",'9 - Mit. Strategies Register'!A36)</f>
        <v/>
      </c>
      <c r="CQ288" s="23" t="str">
        <f>IF('9 - Mit. Strategies Register'!B36="","",'9 - Mit. Strategies Register'!B36)</f>
        <v/>
      </c>
      <c r="CR288" s="23" t="str">
        <f>IF('9 - Mit. Strategies Register'!D36="","",'9 - Mit. Strategies Register'!D36)</f>
        <v/>
      </c>
      <c r="CS288" s="42" t="str">
        <f>IF('9 - Mit. Strategies Register'!O36="","",'9 - Mit. Strategies Register'!O36)</f>
        <v/>
      </c>
      <c r="CT288" s="42" t="str">
        <f>IF('9 - Mit. Strategies Register'!P36="","",'9 - Mit. Strategies Register'!P36)</f>
        <v/>
      </c>
      <c r="CU288" s="23" t="str">
        <f>IF('9 - Mit. Strategies Register'!Q36="","",'9 - Mit. Strategies Register'!Q36)</f>
        <v/>
      </c>
      <c r="CV288" s="23" t="str">
        <f>IF('9 - Mit. Strategies Register'!R36="","",'9 - Mit. Strategies Register'!R36)</f>
        <v/>
      </c>
      <c r="CW288" s="42" t="str">
        <f>IF('9 - Mit. Strategies Register'!S36="","",'9 - Mit. Strategies Register'!S36)</f>
        <v/>
      </c>
    </row>
    <row r="289" spans="94:101" s="18" customFormat="1" x14ac:dyDescent="0.25">
      <c r="CP289" s="19" t="str">
        <f>IF('9 - Mit. Strategies Register'!A37="","",'9 - Mit. Strategies Register'!A37)</f>
        <v/>
      </c>
      <c r="CQ289" s="20" t="str">
        <f>IF('9 - Mit. Strategies Register'!B37="","",'9 - Mit. Strategies Register'!B37)</f>
        <v/>
      </c>
      <c r="CR289" s="20" t="str">
        <f>IF('9 - Mit. Strategies Register'!D37="","",'9 - Mit. Strategies Register'!D37)</f>
        <v/>
      </c>
      <c r="CS289" s="41" t="str">
        <f>IF('9 - Mit. Strategies Register'!O37="","",'9 - Mit. Strategies Register'!O37)</f>
        <v/>
      </c>
      <c r="CT289" s="41" t="str">
        <f>IF('9 - Mit. Strategies Register'!P37="","",'9 - Mit. Strategies Register'!P37)</f>
        <v/>
      </c>
      <c r="CU289" s="20" t="str">
        <f>IF('9 - Mit. Strategies Register'!Q37="","",'9 - Mit. Strategies Register'!Q37)</f>
        <v/>
      </c>
      <c r="CV289" s="20" t="str">
        <f>IF('9 - Mit. Strategies Register'!R37="","",'9 - Mit. Strategies Register'!R37)</f>
        <v/>
      </c>
      <c r="CW289" s="41" t="str">
        <f>IF('9 - Mit. Strategies Register'!S37="","",'9 - Mit. Strategies Register'!S37)</f>
        <v/>
      </c>
    </row>
    <row r="290" spans="94:101" s="18" customFormat="1" x14ac:dyDescent="0.25">
      <c r="CP290" s="21" t="str">
        <f>IF('9 - Mit. Strategies Register'!A38="","",'9 - Mit. Strategies Register'!A38)</f>
        <v/>
      </c>
      <c r="CQ290" s="23" t="str">
        <f>IF('9 - Mit. Strategies Register'!B38="","",'9 - Mit. Strategies Register'!B38)</f>
        <v/>
      </c>
      <c r="CR290" s="23" t="str">
        <f>IF('9 - Mit. Strategies Register'!D38="","",'9 - Mit. Strategies Register'!D38)</f>
        <v/>
      </c>
      <c r="CS290" s="42" t="str">
        <f>IF('9 - Mit. Strategies Register'!O38="","",'9 - Mit. Strategies Register'!O38)</f>
        <v/>
      </c>
      <c r="CT290" s="42" t="str">
        <f>IF('9 - Mit. Strategies Register'!P38="","",'9 - Mit. Strategies Register'!P38)</f>
        <v/>
      </c>
      <c r="CU290" s="23" t="str">
        <f>IF('9 - Mit. Strategies Register'!Q38="","",'9 - Mit. Strategies Register'!Q38)</f>
        <v/>
      </c>
      <c r="CV290" s="23" t="str">
        <f>IF('9 - Mit. Strategies Register'!R38="","",'9 - Mit. Strategies Register'!R38)</f>
        <v/>
      </c>
      <c r="CW290" s="42" t="str">
        <f>IF('9 - Mit. Strategies Register'!S38="","",'9 - Mit. Strategies Register'!S38)</f>
        <v/>
      </c>
    </row>
    <row r="291" spans="94:101" s="18" customFormat="1" x14ac:dyDescent="0.25">
      <c r="CP291" s="19" t="str">
        <f>IF('9 - Mit. Strategies Register'!A39="","",'9 - Mit. Strategies Register'!A39)</f>
        <v/>
      </c>
      <c r="CQ291" s="20" t="str">
        <f>IF('9 - Mit. Strategies Register'!B39="","",'9 - Mit. Strategies Register'!B39)</f>
        <v/>
      </c>
      <c r="CR291" s="20" t="str">
        <f>IF('9 - Mit. Strategies Register'!D39="","",'9 - Mit. Strategies Register'!D39)</f>
        <v/>
      </c>
      <c r="CS291" s="41" t="str">
        <f>IF('9 - Mit. Strategies Register'!O39="","",'9 - Mit. Strategies Register'!O39)</f>
        <v/>
      </c>
      <c r="CT291" s="41" t="str">
        <f>IF('9 - Mit. Strategies Register'!P39="","",'9 - Mit. Strategies Register'!P39)</f>
        <v/>
      </c>
      <c r="CU291" s="20" t="str">
        <f>IF('9 - Mit. Strategies Register'!Q39="","",'9 - Mit. Strategies Register'!Q39)</f>
        <v/>
      </c>
      <c r="CV291" s="20" t="str">
        <f>IF('9 - Mit. Strategies Register'!R39="","",'9 - Mit. Strategies Register'!R39)</f>
        <v/>
      </c>
      <c r="CW291" s="41" t="str">
        <f>IF('9 - Mit. Strategies Register'!S39="","",'9 - Mit. Strategies Register'!S39)</f>
        <v/>
      </c>
    </row>
    <row r="292" spans="94:101" s="18" customFormat="1" x14ac:dyDescent="0.25">
      <c r="CP292" s="21" t="str">
        <f>IF('9 - Mit. Strategies Register'!A40="","",'9 - Mit. Strategies Register'!A40)</f>
        <v/>
      </c>
      <c r="CQ292" s="23" t="str">
        <f>IF('9 - Mit. Strategies Register'!B40="","",'9 - Mit. Strategies Register'!B40)</f>
        <v/>
      </c>
      <c r="CR292" s="23" t="str">
        <f>IF('9 - Mit. Strategies Register'!D40="","",'9 - Mit. Strategies Register'!D40)</f>
        <v/>
      </c>
      <c r="CS292" s="42" t="str">
        <f>IF('9 - Mit. Strategies Register'!O40="","",'9 - Mit. Strategies Register'!O40)</f>
        <v/>
      </c>
      <c r="CT292" s="42" t="str">
        <f>IF('9 - Mit. Strategies Register'!P40="","",'9 - Mit. Strategies Register'!P40)</f>
        <v/>
      </c>
      <c r="CU292" s="23" t="str">
        <f>IF('9 - Mit. Strategies Register'!Q40="","",'9 - Mit. Strategies Register'!Q40)</f>
        <v/>
      </c>
      <c r="CV292" s="23" t="str">
        <f>IF('9 - Mit. Strategies Register'!R40="","",'9 - Mit. Strategies Register'!R40)</f>
        <v/>
      </c>
      <c r="CW292" s="42" t="str">
        <f>IF('9 - Mit. Strategies Register'!S40="","",'9 - Mit. Strategies Register'!S40)</f>
        <v/>
      </c>
    </row>
    <row r="293" spans="94:101" s="18" customFormat="1" x14ac:dyDescent="0.25">
      <c r="CP293" s="19" t="str">
        <f>IF('9 - Mit. Strategies Register'!A41="","",'9 - Mit. Strategies Register'!A41)</f>
        <v/>
      </c>
      <c r="CQ293" s="20" t="str">
        <f>IF('9 - Mit. Strategies Register'!B41="","",'9 - Mit. Strategies Register'!B41)</f>
        <v/>
      </c>
      <c r="CR293" s="20" t="str">
        <f>IF('9 - Mit. Strategies Register'!D41="","",'9 - Mit. Strategies Register'!D41)</f>
        <v/>
      </c>
      <c r="CS293" s="41" t="str">
        <f>IF('9 - Mit. Strategies Register'!O41="","",'9 - Mit. Strategies Register'!O41)</f>
        <v/>
      </c>
      <c r="CT293" s="41" t="str">
        <f>IF('9 - Mit. Strategies Register'!P41="","",'9 - Mit. Strategies Register'!P41)</f>
        <v/>
      </c>
      <c r="CU293" s="20" t="str">
        <f>IF('9 - Mit. Strategies Register'!Q41="","",'9 - Mit. Strategies Register'!Q41)</f>
        <v/>
      </c>
      <c r="CV293" s="20" t="str">
        <f>IF('9 - Mit. Strategies Register'!R41="","",'9 - Mit. Strategies Register'!R41)</f>
        <v/>
      </c>
      <c r="CW293" s="41" t="str">
        <f>IF('9 - Mit. Strategies Register'!S41="","",'9 - Mit. Strategies Register'!S41)</f>
        <v/>
      </c>
    </row>
    <row r="294" spans="94:101" s="18" customFormat="1" x14ac:dyDescent="0.25">
      <c r="CP294" s="21" t="str">
        <f>IF('9 - Mit. Strategies Register'!A42="","",'9 - Mit. Strategies Register'!A42)</f>
        <v/>
      </c>
      <c r="CQ294" s="23" t="str">
        <f>IF('9 - Mit. Strategies Register'!B42="","",'9 - Mit. Strategies Register'!B42)</f>
        <v/>
      </c>
      <c r="CR294" s="23" t="str">
        <f>IF('9 - Mit. Strategies Register'!D42="","",'9 - Mit. Strategies Register'!D42)</f>
        <v/>
      </c>
      <c r="CS294" s="42" t="str">
        <f>IF('9 - Mit. Strategies Register'!O42="","",'9 - Mit. Strategies Register'!O42)</f>
        <v/>
      </c>
      <c r="CT294" s="42" t="str">
        <f>IF('9 - Mit. Strategies Register'!P42="","",'9 - Mit. Strategies Register'!P42)</f>
        <v/>
      </c>
      <c r="CU294" s="23" t="str">
        <f>IF('9 - Mit. Strategies Register'!Q42="","",'9 - Mit. Strategies Register'!Q42)</f>
        <v/>
      </c>
      <c r="CV294" s="23" t="str">
        <f>IF('9 - Mit. Strategies Register'!R42="","",'9 - Mit. Strategies Register'!R42)</f>
        <v/>
      </c>
      <c r="CW294" s="42" t="str">
        <f>IF('9 - Mit. Strategies Register'!S42="","",'9 - Mit. Strategies Register'!S42)</f>
        <v/>
      </c>
    </row>
    <row r="295" spans="94:101" s="18" customFormat="1" x14ac:dyDescent="0.25">
      <c r="CP295" s="19" t="str">
        <f>IF('9 - Mit. Strategies Register'!A43="","",'9 - Mit. Strategies Register'!A43)</f>
        <v/>
      </c>
      <c r="CQ295" s="20" t="str">
        <f>IF('9 - Mit. Strategies Register'!B43="","",'9 - Mit. Strategies Register'!B43)</f>
        <v/>
      </c>
      <c r="CR295" s="20" t="str">
        <f>IF('9 - Mit. Strategies Register'!D43="","",'9 - Mit. Strategies Register'!D43)</f>
        <v/>
      </c>
      <c r="CS295" s="41" t="str">
        <f>IF('9 - Mit. Strategies Register'!O43="","",'9 - Mit. Strategies Register'!O43)</f>
        <v/>
      </c>
      <c r="CT295" s="41" t="str">
        <f>IF('9 - Mit. Strategies Register'!P43="","",'9 - Mit. Strategies Register'!P43)</f>
        <v/>
      </c>
      <c r="CU295" s="20" t="str">
        <f>IF('9 - Mit. Strategies Register'!Q43="","",'9 - Mit. Strategies Register'!Q43)</f>
        <v/>
      </c>
      <c r="CV295" s="20" t="str">
        <f>IF('9 - Mit. Strategies Register'!R43="","",'9 - Mit. Strategies Register'!R43)</f>
        <v/>
      </c>
      <c r="CW295" s="41" t="str">
        <f>IF('9 - Mit. Strategies Register'!S43="","",'9 - Mit. Strategies Register'!S43)</f>
        <v/>
      </c>
    </row>
    <row r="296" spans="94:101" s="18" customFormat="1" x14ac:dyDescent="0.25">
      <c r="CP296" s="21" t="str">
        <f>IF('9 - Mit. Strategies Register'!A44="","",'9 - Mit. Strategies Register'!A44)</f>
        <v/>
      </c>
      <c r="CQ296" s="23" t="str">
        <f>IF('9 - Mit. Strategies Register'!B44="","",'9 - Mit. Strategies Register'!B44)</f>
        <v/>
      </c>
      <c r="CR296" s="23" t="str">
        <f>IF('9 - Mit. Strategies Register'!D44="","",'9 - Mit. Strategies Register'!D44)</f>
        <v/>
      </c>
      <c r="CS296" s="42" t="str">
        <f>IF('9 - Mit. Strategies Register'!O44="","",'9 - Mit. Strategies Register'!O44)</f>
        <v/>
      </c>
      <c r="CT296" s="42" t="str">
        <f>IF('9 - Mit. Strategies Register'!P44="","",'9 - Mit. Strategies Register'!P44)</f>
        <v/>
      </c>
      <c r="CU296" s="23" t="str">
        <f>IF('9 - Mit. Strategies Register'!Q44="","",'9 - Mit. Strategies Register'!Q44)</f>
        <v/>
      </c>
      <c r="CV296" s="23" t="str">
        <f>IF('9 - Mit. Strategies Register'!R44="","",'9 - Mit. Strategies Register'!R44)</f>
        <v/>
      </c>
      <c r="CW296" s="42" t="str">
        <f>IF('9 - Mit. Strategies Register'!S44="","",'9 - Mit. Strategies Register'!S44)</f>
        <v/>
      </c>
    </row>
    <row r="297" spans="94:101" s="18" customFormat="1" x14ac:dyDescent="0.25">
      <c r="CP297" s="19" t="str">
        <f>IF('9 - Mit. Strategies Register'!A45="","",'9 - Mit. Strategies Register'!A45)</f>
        <v/>
      </c>
      <c r="CQ297" s="20" t="str">
        <f>IF('9 - Mit. Strategies Register'!B45="","",'9 - Mit. Strategies Register'!B45)</f>
        <v/>
      </c>
      <c r="CR297" s="20" t="str">
        <f>IF('9 - Mit. Strategies Register'!D45="","",'9 - Mit. Strategies Register'!D45)</f>
        <v/>
      </c>
      <c r="CS297" s="41" t="str">
        <f>IF('9 - Mit. Strategies Register'!O45="","",'9 - Mit. Strategies Register'!O45)</f>
        <v/>
      </c>
      <c r="CT297" s="41" t="str">
        <f>IF('9 - Mit. Strategies Register'!P45="","",'9 - Mit. Strategies Register'!P45)</f>
        <v/>
      </c>
      <c r="CU297" s="20" t="str">
        <f>IF('9 - Mit. Strategies Register'!Q45="","",'9 - Mit. Strategies Register'!Q45)</f>
        <v/>
      </c>
      <c r="CV297" s="20" t="str">
        <f>IF('9 - Mit. Strategies Register'!R45="","",'9 - Mit. Strategies Register'!R45)</f>
        <v/>
      </c>
      <c r="CW297" s="41" t="str">
        <f>IF('9 - Mit. Strategies Register'!S45="","",'9 - Mit. Strategies Register'!S45)</f>
        <v/>
      </c>
    </row>
    <row r="298" spans="94:101" s="18" customFormat="1" x14ac:dyDescent="0.25">
      <c r="CP298" s="21" t="str">
        <f>IF('9 - Mit. Strategies Register'!A46="","",'9 - Mit. Strategies Register'!A46)</f>
        <v/>
      </c>
      <c r="CQ298" s="23" t="str">
        <f>IF('9 - Mit. Strategies Register'!B46="","",'9 - Mit. Strategies Register'!B46)</f>
        <v/>
      </c>
      <c r="CR298" s="23" t="str">
        <f>IF('9 - Mit. Strategies Register'!D46="","",'9 - Mit. Strategies Register'!D46)</f>
        <v/>
      </c>
      <c r="CS298" s="42" t="str">
        <f>IF('9 - Mit. Strategies Register'!O46="","",'9 - Mit. Strategies Register'!O46)</f>
        <v/>
      </c>
      <c r="CT298" s="42" t="str">
        <f>IF('9 - Mit. Strategies Register'!P46="","",'9 - Mit. Strategies Register'!P46)</f>
        <v/>
      </c>
      <c r="CU298" s="23" t="str">
        <f>IF('9 - Mit. Strategies Register'!Q46="","",'9 - Mit. Strategies Register'!Q46)</f>
        <v/>
      </c>
      <c r="CV298" s="23" t="str">
        <f>IF('9 - Mit. Strategies Register'!R46="","",'9 - Mit. Strategies Register'!R46)</f>
        <v/>
      </c>
      <c r="CW298" s="42" t="str">
        <f>IF('9 - Mit. Strategies Register'!S46="","",'9 - Mit. Strategies Register'!S46)</f>
        <v/>
      </c>
    </row>
    <row r="299" spans="94:101" s="18" customFormat="1" x14ac:dyDescent="0.25">
      <c r="CP299" s="19" t="str">
        <f>IF('9 - Mit. Strategies Register'!A47="","",'9 - Mit. Strategies Register'!A47)</f>
        <v/>
      </c>
      <c r="CQ299" s="20" t="str">
        <f>IF('9 - Mit. Strategies Register'!B47="","",'9 - Mit. Strategies Register'!B47)</f>
        <v/>
      </c>
      <c r="CR299" s="20" t="str">
        <f>IF('9 - Mit. Strategies Register'!D47="","",'9 - Mit. Strategies Register'!D47)</f>
        <v/>
      </c>
      <c r="CS299" s="41" t="str">
        <f>IF('9 - Mit. Strategies Register'!O47="","",'9 - Mit. Strategies Register'!O47)</f>
        <v/>
      </c>
      <c r="CT299" s="41" t="str">
        <f>IF('9 - Mit. Strategies Register'!P47="","",'9 - Mit. Strategies Register'!P47)</f>
        <v/>
      </c>
      <c r="CU299" s="20" t="str">
        <f>IF('9 - Mit. Strategies Register'!Q47="","",'9 - Mit. Strategies Register'!Q47)</f>
        <v/>
      </c>
      <c r="CV299" s="20" t="str">
        <f>IF('9 - Mit. Strategies Register'!R47="","",'9 - Mit. Strategies Register'!R47)</f>
        <v/>
      </c>
      <c r="CW299" s="41" t="str">
        <f>IF('9 - Mit. Strategies Register'!S47="","",'9 - Mit. Strategies Register'!S47)</f>
        <v/>
      </c>
    </row>
    <row r="300" spans="94:101" s="18" customFormat="1" x14ac:dyDescent="0.25">
      <c r="CP300" s="21" t="str">
        <f>IF('9 - Mit. Strategies Register'!A48="","",'9 - Mit. Strategies Register'!A48)</f>
        <v/>
      </c>
      <c r="CQ300" s="23" t="str">
        <f>IF('9 - Mit. Strategies Register'!B48="","",'9 - Mit. Strategies Register'!B48)</f>
        <v/>
      </c>
      <c r="CR300" s="23" t="str">
        <f>IF('9 - Mit. Strategies Register'!D48="","",'9 - Mit. Strategies Register'!D48)</f>
        <v/>
      </c>
      <c r="CS300" s="42" t="str">
        <f>IF('9 - Mit. Strategies Register'!O48="","",'9 - Mit. Strategies Register'!O48)</f>
        <v/>
      </c>
      <c r="CT300" s="42" t="str">
        <f>IF('9 - Mit. Strategies Register'!P48="","",'9 - Mit. Strategies Register'!P48)</f>
        <v/>
      </c>
      <c r="CU300" s="23" t="str">
        <f>IF('9 - Mit. Strategies Register'!Q48="","",'9 - Mit. Strategies Register'!Q48)</f>
        <v/>
      </c>
      <c r="CV300" s="23" t="str">
        <f>IF('9 - Mit. Strategies Register'!R48="","",'9 - Mit. Strategies Register'!R48)</f>
        <v/>
      </c>
      <c r="CW300" s="42" t="str">
        <f>IF('9 - Mit. Strategies Register'!S48="","",'9 - Mit. Strategies Register'!S48)</f>
        <v/>
      </c>
    </row>
    <row r="301" spans="94:101" s="18" customFormat="1" x14ac:dyDescent="0.25">
      <c r="CP301" s="19" t="str">
        <f>IF('9 - Mit. Strategies Register'!A49="","",'9 - Mit. Strategies Register'!A49)</f>
        <v/>
      </c>
      <c r="CQ301" s="20" t="str">
        <f>IF('9 - Mit. Strategies Register'!B49="","",'9 - Mit. Strategies Register'!B49)</f>
        <v/>
      </c>
      <c r="CR301" s="20" t="str">
        <f>IF('9 - Mit. Strategies Register'!D49="","",'9 - Mit. Strategies Register'!D49)</f>
        <v/>
      </c>
      <c r="CS301" s="41" t="str">
        <f>IF('9 - Mit. Strategies Register'!O49="","",'9 - Mit. Strategies Register'!O49)</f>
        <v/>
      </c>
      <c r="CT301" s="41" t="str">
        <f>IF('9 - Mit. Strategies Register'!P49="","",'9 - Mit. Strategies Register'!P49)</f>
        <v/>
      </c>
      <c r="CU301" s="20" t="str">
        <f>IF('9 - Mit. Strategies Register'!Q49="","",'9 - Mit. Strategies Register'!Q49)</f>
        <v/>
      </c>
      <c r="CV301" s="20" t="str">
        <f>IF('9 - Mit. Strategies Register'!R49="","",'9 - Mit. Strategies Register'!R49)</f>
        <v/>
      </c>
      <c r="CW301" s="41" t="str">
        <f>IF('9 - Mit. Strategies Register'!S49="","",'9 - Mit. Strategies Register'!S49)</f>
        <v/>
      </c>
    </row>
    <row r="302" spans="94:101" s="18" customFormat="1" x14ac:dyDescent="0.25">
      <c r="CP302" s="21" t="str">
        <f>IF('9 - Mit. Strategies Register'!A50="","",'9 - Mit. Strategies Register'!A50)</f>
        <v/>
      </c>
      <c r="CQ302" s="23" t="str">
        <f>IF('9 - Mit. Strategies Register'!B50="","",'9 - Mit. Strategies Register'!B50)</f>
        <v/>
      </c>
      <c r="CR302" s="23" t="str">
        <f>IF('9 - Mit. Strategies Register'!D50="","",'9 - Mit. Strategies Register'!D50)</f>
        <v/>
      </c>
      <c r="CS302" s="42" t="str">
        <f>IF('9 - Mit. Strategies Register'!O50="","",'9 - Mit. Strategies Register'!O50)</f>
        <v/>
      </c>
      <c r="CT302" s="42" t="str">
        <f>IF('9 - Mit. Strategies Register'!P50="","",'9 - Mit. Strategies Register'!P50)</f>
        <v/>
      </c>
      <c r="CU302" s="23" t="str">
        <f>IF('9 - Mit. Strategies Register'!Q50="","",'9 - Mit. Strategies Register'!Q50)</f>
        <v/>
      </c>
      <c r="CV302" s="23" t="str">
        <f>IF('9 - Mit. Strategies Register'!R50="","",'9 - Mit. Strategies Register'!R50)</f>
        <v/>
      </c>
      <c r="CW302" s="42" t="str">
        <f>IF('9 - Mit. Strategies Register'!S50="","",'9 - Mit. Strategies Register'!S50)</f>
        <v/>
      </c>
    </row>
    <row r="303" spans="94:101" s="18" customFormat="1" x14ac:dyDescent="0.25">
      <c r="CP303" s="19" t="str">
        <f>IF('9 - Mit. Strategies Register'!A51="","",'9 - Mit. Strategies Register'!A51)</f>
        <v/>
      </c>
      <c r="CQ303" s="20" t="str">
        <f>IF('9 - Mit. Strategies Register'!B51="","",'9 - Mit. Strategies Register'!B51)</f>
        <v/>
      </c>
      <c r="CR303" s="20" t="str">
        <f>IF('9 - Mit. Strategies Register'!D51="","",'9 - Mit. Strategies Register'!D51)</f>
        <v/>
      </c>
      <c r="CS303" s="41" t="str">
        <f>IF('9 - Mit. Strategies Register'!O51="","",'9 - Mit. Strategies Register'!O51)</f>
        <v/>
      </c>
      <c r="CT303" s="41" t="str">
        <f>IF('9 - Mit. Strategies Register'!P51="","",'9 - Mit. Strategies Register'!P51)</f>
        <v/>
      </c>
      <c r="CU303" s="20" t="str">
        <f>IF('9 - Mit. Strategies Register'!Q51="","",'9 - Mit. Strategies Register'!Q51)</f>
        <v/>
      </c>
      <c r="CV303" s="20" t="str">
        <f>IF('9 - Mit. Strategies Register'!R51="","",'9 - Mit. Strategies Register'!R51)</f>
        <v/>
      </c>
      <c r="CW303" s="41" t="str">
        <f>IF('9 - Mit. Strategies Register'!S51="","",'9 - Mit. Strategies Register'!S51)</f>
        <v/>
      </c>
    </row>
    <row r="304" spans="94:101" s="18" customFormat="1" x14ac:dyDescent="0.25">
      <c r="CP304" s="21" t="str">
        <f>IF('9 - Mit. Strategies Register'!A52="","",'9 - Mit. Strategies Register'!A52)</f>
        <v/>
      </c>
      <c r="CQ304" s="23" t="str">
        <f>IF('9 - Mit. Strategies Register'!B52="","",'9 - Mit. Strategies Register'!B52)</f>
        <v/>
      </c>
      <c r="CR304" s="23" t="str">
        <f>IF('9 - Mit. Strategies Register'!D52="","",'9 - Mit. Strategies Register'!D52)</f>
        <v/>
      </c>
      <c r="CS304" s="42" t="str">
        <f>IF('9 - Mit. Strategies Register'!O52="","",'9 - Mit. Strategies Register'!O52)</f>
        <v/>
      </c>
      <c r="CT304" s="42" t="str">
        <f>IF('9 - Mit. Strategies Register'!P52="","",'9 - Mit. Strategies Register'!P52)</f>
        <v/>
      </c>
      <c r="CU304" s="23" t="str">
        <f>IF('9 - Mit. Strategies Register'!Q52="","",'9 - Mit. Strategies Register'!Q52)</f>
        <v/>
      </c>
      <c r="CV304" s="23" t="str">
        <f>IF('9 - Mit. Strategies Register'!R52="","",'9 - Mit. Strategies Register'!R52)</f>
        <v/>
      </c>
      <c r="CW304" s="42" t="str">
        <f>IF('9 - Mit. Strategies Register'!S52="","",'9 - Mit. Strategies Register'!S52)</f>
        <v/>
      </c>
    </row>
    <row r="305" spans="94:101" s="18" customFormat="1" x14ac:dyDescent="0.25">
      <c r="CP305" s="19" t="str">
        <f>IF('9 - Mit. Strategies Register'!A53="","",'9 - Mit. Strategies Register'!A53)</f>
        <v/>
      </c>
      <c r="CQ305" s="20" t="str">
        <f>IF('9 - Mit. Strategies Register'!B53="","",'9 - Mit. Strategies Register'!B53)</f>
        <v/>
      </c>
      <c r="CR305" s="20" t="str">
        <f>IF('9 - Mit. Strategies Register'!D53="","",'9 - Mit. Strategies Register'!D53)</f>
        <v/>
      </c>
      <c r="CS305" s="41" t="str">
        <f>IF('9 - Mit. Strategies Register'!O53="","",'9 - Mit. Strategies Register'!O53)</f>
        <v/>
      </c>
      <c r="CT305" s="41" t="str">
        <f>IF('9 - Mit. Strategies Register'!P53="","",'9 - Mit. Strategies Register'!P53)</f>
        <v/>
      </c>
      <c r="CU305" s="20" t="str">
        <f>IF('9 - Mit. Strategies Register'!Q53="","",'9 - Mit. Strategies Register'!Q53)</f>
        <v/>
      </c>
      <c r="CV305" s="20" t="str">
        <f>IF('9 - Mit. Strategies Register'!R53="","",'9 - Mit. Strategies Register'!R53)</f>
        <v/>
      </c>
      <c r="CW305" s="41" t="str">
        <f>IF('9 - Mit. Strategies Register'!S53="","",'9 - Mit. Strategies Register'!S53)</f>
        <v/>
      </c>
    </row>
    <row r="306" spans="94:101" s="18" customFormat="1" x14ac:dyDescent="0.25">
      <c r="CP306" s="21" t="str">
        <f>IF('9 - Mit. Strategies Register'!A54="","",'9 - Mit. Strategies Register'!A54)</f>
        <v/>
      </c>
      <c r="CQ306" s="23" t="str">
        <f>IF('9 - Mit. Strategies Register'!B54="","",'9 - Mit. Strategies Register'!B54)</f>
        <v/>
      </c>
      <c r="CR306" s="23" t="str">
        <f>IF('9 - Mit. Strategies Register'!D54="","",'9 - Mit. Strategies Register'!D54)</f>
        <v/>
      </c>
      <c r="CS306" s="42" t="str">
        <f>IF('9 - Mit. Strategies Register'!O54="","",'9 - Mit. Strategies Register'!O54)</f>
        <v/>
      </c>
      <c r="CT306" s="42" t="str">
        <f>IF('9 - Mit. Strategies Register'!P54="","",'9 - Mit. Strategies Register'!P54)</f>
        <v/>
      </c>
      <c r="CU306" s="23" t="str">
        <f>IF('9 - Mit. Strategies Register'!Q54="","",'9 - Mit. Strategies Register'!Q54)</f>
        <v/>
      </c>
      <c r="CV306" s="23" t="str">
        <f>IF('9 - Mit. Strategies Register'!R54="","",'9 - Mit. Strategies Register'!R54)</f>
        <v/>
      </c>
      <c r="CW306" s="42" t="str">
        <f>IF('9 - Mit. Strategies Register'!S54="","",'9 - Mit. Strategies Register'!S54)</f>
        <v/>
      </c>
    </row>
    <row r="307" spans="94:101" s="18" customFormat="1" x14ac:dyDescent="0.25">
      <c r="CP307" s="19" t="str">
        <f>IF('9 - Mit. Strategies Register'!A55="","",'9 - Mit. Strategies Register'!A55)</f>
        <v/>
      </c>
      <c r="CQ307" s="20" t="str">
        <f>IF('9 - Mit. Strategies Register'!B55="","",'9 - Mit. Strategies Register'!B55)</f>
        <v/>
      </c>
      <c r="CR307" s="20" t="str">
        <f>IF('9 - Mit. Strategies Register'!D55="","",'9 - Mit. Strategies Register'!D55)</f>
        <v/>
      </c>
      <c r="CS307" s="41" t="str">
        <f>IF('9 - Mit. Strategies Register'!O55="","",'9 - Mit. Strategies Register'!O55)</f>
        <v/>
      </c>
      <c r="CT307" s="41" t="str">
        <f>IF('9 - Mit. Strategies Register'!P55="","",'9 - Mit. Strategies Register'!P55)</f>
        <v/>
      </c>
      <c r="CU307" s="20" t="str">
        <f>IF('9 - Mit. Strategies Register'!Q55="","",'9 - Mit. Strategies Register'!Q55)</f>
        <v/>
      </c>
      <c r="CV307" s="20" t="str">
        <f>IF('9 - Mit. Strategies Register'!R55="","",'9 - Mit. Strategies Register'!R55)</f>
        <v/>
      </c>
      <c r="CW307" s="41" t="str">
        <f>IF('9 - Mit. Strategies Register'!S55="","",'9 - Mit. Strategies Register'!S55)</f>
        <v/>
      </c>
    </row>
    <row r="308" spans="94:101" s="18" customFormat="1" x14ac:dyDescent="0.25">
      <c r="CP308" s="21" t="str">
        <f>IF('9 - Mit. Strategies Register'!A56="","",'9 - Mit. Strategies Register'!A56)</f>
        <v/>
      </c>
      <c r="CQ308" s="23" t="str">
        <f>IF('9 - Mit. Strategies Register'!B56="","",'9 - Mit. Strategies Register'!B56)</f>
        <v/>
      </c>
      <c r="CR308" s="23" t="str">
        <f>IF('9 - Mit. Strategies Register'!D56="","",'9 - Mit. Strategies Register'!D56)</f>
        <v/>
      </c>
      <c r="CS308" s="42" t="str">
        <f>IF('9 - Mit. Strategies Register'!O56="","",'9 - Mit. Strategies Register'!O56)</f>
        <v/>
      </c>
      <c r="CT308" s="42" t="str">
        <f>IF('9 - Mit. Strategies Register'!P56="","",'9 - Mit. Strategies Register'!P56)</f>
        <v/>
      </c>
      <c r="CU308" s="23" t="str">
        <f>IF('9 - Mit. Strategies Register'!Q56="","",'9 - Mit. Strategies Register'!Q56)</f>
        <v/>
      </c>
      <c r="CV308" s="23" t="str">
        <f>IF('9 - Mit. Strategies Register'!R56="","",'9 - Mit. Strategies Register'!R56)</f>
        <v/>
      </c>
      <c r="CW308" s="42" t="str">
        <f>IF('9 - Mit. Strategies Register'!S56="","",'9 - Mit. Strategies Register'!S56)</f>
        <v/>
      </c>
    </row>
    <row r="309" spans="94:101" s="18" customFormat="1" x14ac:dyDescent="0.25">
      <c r="CP309" s="19" t="str">
        <f>IF('9 - Mit. Strategies Register'!A57="","",'9 - Mit. Strategies Register'!A57)</f>
        <v/>
      </c>
      <c r="CQ309" s="20" t="str">
        <f>IF('9 - Mit. Strategies Register'!B57="","",'9 - Mit. Strategies Register'!B57)</f>
        <v/>
      </c>
      <c r="CR309" s="20" t="str">
        <f>IF('9 - Mit. Strategies Register'!D57="","",'9 - Mit. Strategies Register'!D57)</f>
        <v/>
      </c>
      <c r="CS309" s="41" t="str">
        <f>IF('9 - Mit. Strategies Register'!O57="","",'9 - Mit. Strategies Register'!O57)</f>
        <v/>
      </c>
      <c r="CT309" s="41" t="str">
        <f>IF('9 - Mit. Strategies Register'!P57="","",'9 - Mit. Strategies Register'!P57)</f>
        <v/>
      </c>
      <c r="CU309" s="20" t="str">
        <f>IF('9 - Mit. Strategies Register'!Q57="","",'9 - Mit. Strategies Register'!Q57)</f>
        <v/>
      </c>
      <c r="CV309" s="20" t="str">
        <f>IF('9 - Mit. Strategies Register'!R57="","",'9 - Mit. Strategies Register'!R57)</f>
        <v/>
      </c>
      <c r="CW309" s="41" t="str">
        <f>IF('9 - Mit. Strategies Register'!S57="","",'9 - Mit. Strategies Register'!S57)</f>
        <v/>
      </c>
    </row>
    <row r="310" spans="94:101" s="18" customFormat="1" x14ac:dyDescent="0.25">
      <c r="CP310" s="21" t="str">
        <f>IF('9 - Mit. Strategies Register'!A58="","",'9 - Mit. Strategies Register'!A58)</f>
        <v/>
      </c>
      <c r="CQ310" s="23" t="str">
        <f>IF('9 - Mit. Strategies Register'!B58="","",'9 - Mit. Strategies Register'!B58)</f>
        <v/>
      </c>
      <c r="CR310" s="23" t="str">
        <f>IF('9 - Mit. Strategies Register'!D58="","",'9 - Mit. Strategies Register'!D58)</f>
        <v/>
      </c>
      <c r="CS310" s="42" t="str">
        <f>IF('9 - Mit. Strategies Register'!O58="","",'9 - Mit. Strategies Register'!O58)</f>
        <v/>
      </c>
      <c r="CT310" s="42" t="str">
        <f>IF('9 - Mit. Strategies Register'!P58="","",'9 - Mit. Strategies Register'!P58)</f>
        <v/>
      </c>
      <c r="CU310" s="23" t="str">
        <f>IF('9 - Mit. Strategies Register'!Q58="","",'9 - Mit. Strategies Register'!Q58)</f>
        <v/>
      </c>
      <c r="CV310" s="23" t="str">
        <f>IF('9 - Mit. Strategies Register'!R58="","",'9 - Mit. Strategies Register'!R58)</f>
        <v/>
      </c>
      <c r="CW310" s="42" t="str">
        <f>IF('9 - Mit. Strategies Register'!S58="","",'9 - Mit. Strategies Register'!S58)</f>
        <v/>
      </c>
    </row>
    <row r="311" spans="94:101" s="18" customFormat="1" x14ac:dyDescent="0.25">
      <c r="CP311" s="19" t="str">
        <f>IF('9 - Mit. Strategies Register'!A59="","",'9 - Mit. Strategies Register'!A59)</f>
        <v/>
      </c>
      <c r="CQ311" s="20" t="str">
        <f>IF('9 - Mit. Strategies Register'!B59="","",'9 - Mit. Strategies Register'!B59)</f>
        <v/>
      </c>
      <c r="CR311" s="20" t="str">
        <f>IF('9 - Mit. Strategies Register'!D59="","",'9 - Mit. Strategies Register'!D59)</f>
        <v/>
      </c>
      <c r="CS311" s="41" t="str">
        <f>IF('9 - Mit. Strategies Register'!O59="","",'9 - Mit. Strategies Register'!O59)</f>
        <v/>
      </c>
      <c r="CT311" s="41" t="str">
        <f>IF('9 - Mit. Strategies Register'!P59="","",'9 - Mit. Strategies Register'!P59)</f>
        <v/>
      </c>
      <c r="CU311" s="20" t="str">
        <f>IF('9 - Mit. Strategies Register'!Q59="","",'9 - Mit. Strategies Register'!Q59)</f>
        <v/>
      </c>
      <c r="CV311" s="20" t="str">
        <f>IF('9 - Mit. Strategies Register'!R59="","",'9 - Mit. Strategies Register'!R59)</f>
        <v/>
      </c>
      <c r="CW311" s="41" t="str">
        <f>IF('9 - Mit. Strategies Register'!S59="","",'9 - Mit. Strategies Register'!S59)</f>
        <v/>
      </c>
    </row>
    <row r="312" spans="94:101" s="18" customFormat="1" x14ac:dyDescent="0.25">
      <c r="CP312" s="21" t="str">
        <f>IF('9 - Mit. Strategies Register'!A60="","",'9 - Mit. Strategies Register'!A60)</f>
        <v/>
      </c>
      <c r="CQ312" s="23" t="str">
        <f>IF('9 - Mit. Strategies Register'!B60="","",'9 - Mit. Strategies Register'!B60)</f>
        <v/>
      </c>
      <c r="CR312" s="23" t="str">
        <f>IF('9 - Mit. Strategies Register'!D60="","",'9 - Mit. Strategies Register'!D60)</f>
        <v/>
      </c>
      <c r="CS312" s="42" t="str">
        <f>IF('9 - Mit. Strategies Register'!O60="","",'9 - Mit. Strategies Register'!O60)</f>
        <v/>
      </c>
      <c r="CT312" s="42" t="str">
        <f>IF('9 - Mit. Strategies Register'!P60="","",'9 - Mit. Strategies Register'!P60)</f>
        <v/>
      </c>
      <c r="CU312" s="23" t="str">
        <f>IF('9 - Mit. Strategies Register'!Q60="","",'9 - Mit. Strategies Register'!Q60)</f>
        <v/>
      </c>
      <c r="CV312" s="23" t="str">
        <f>IF('9 - Mit. Strategies Register'!R60="","",'9 - Mit. Strategies Register'!R60)</f>
        <v/>
      </c>
      <c r="CW312" s="42" t="str">
        <f>IF('9 - Mit. Strategies Register'!S60="","",'9 - Mit. Strategies Register'!S60)</f>
        <v/>
      </c>
    </row>
    <row r="313" spans="94:101" s="18" customFormat="1" x14ac:dyDescent="0.25">
      <c r="CP313" s="19" t="str">
        <f>IF('9 - Mit. Strategies Register'!A61="","",'9 - Mit. Strategies Register'!A61)</f>
        <v/>
      </c>
      <c r="CQ313" s="20" t="str">
        <f>IF('9 - Mit. Strategies Register'!B61="","",'9 - Mit. Strategies Register'!B61)</f>
        <v/>
      </c>
      <c r="CR313" s="20" t="str">
        <f>IF('9 - Mit. Strategies Register'!D61="","",'9 - Mit. Strategies Register'!D61)</f>
        <v/>
      </c>
      <c r="CS313" s="41" t="str">
        <f>IF('9 - Mit. Strategies Register'!O61="","",'9 - Mit. Strategies Register'!O61)</f>
        <v/>
      </c>
      <c r="CT313" s="41" t="str">
        <f>IF('9 - Mit. Strategies Register'!P61="","",'9 - Mit. Strategies Register'!P61)</f>
        <v/>
      </c>
      <c r="CU313" s="20" t="str">
        <f>IF('9 - Mit. Strategies Register'!Q61="","",'9 - Mit. Strategies Register'!Q61)</f>
        <v/>
      </c>
      <c r="CV313" s="20" t="str">
        <f>IF('9 - Mit. Strategies Register'!R61="","",'9 - Mit. Strategies Register'!R61)</f>
        <v/>
      </c>
      <c r="CW313" s="41" t="str">
        <f>IF('9 - Mit. Strategies Register'!S61="","",'9 - Mit. Strategies Register'!S61)</f>
        <v/>
      </c>
    </row>
    <row r="314" spans="94:101" s="18" customFormat="1" x14ac:dyDescent="0.25">
      <c r="CP314" s="21" t="str">
        <f>IF('9 - Mit. Strategies Register'!A62="","",'9 - Mit. Strategies Register'!A62)</f>
        <v/>
      </c>
      <c r="CQ314" s="23" t="str">
        <f>IF('9 - Mit. Strategies Register'!B62="","",'9 - Mit. Strategies Register'!B62)</f>
        <v/>
      </c>
      <c r="CR314" s="23" t="str">
        <f>IF('9 - Mit. Strategies Register'!D62="","",'9 - Mit. Strategies Register'!D62)</f>
        <v/>
      </c>
      <c r="CS314" s="42" t="str">
        <f>IF('9 - Mit. Strategies Register'!O62="","",'9 - Mit. Strategies Register'!O62)</f>
        <v/>
      </c>
      <c r="CT314" s="42" t="str">
        <f>IF('9 - Mit. Strategies Register'!P62="","",'9 - Mit. Strategies Register'!P62)</f>
        <v/>
      </c>
      <c r="CU314" s="23" t="str">
        <f>IF('9 - Mit. Strategies Register'!Q62="","",'9 - Mit. Strategies Register'!Q62)</f>
        <v/>
      </c>
      <c r="CV314" s="23" t="str">
        <f>IF('9 - Mit. Strategies Register'!R62="","",'9 - Mit. Strategies Register'!R62)</f>
        <v/>
      </c>
      <c r="CW314" s="42" t="str">
        <f>IF('9 - Mit. Strategies Register'!S62="","",'9 - Mit. Strategies Register'!S62)</f>
        <v/>
      </c>
    </row>
    <row r="315" spans="94:101" s="18" customFormat="1" x14ac:dyDescent="0.25">
      <c r="CP315" s="19" t="str">
        <f>IF('9 - Mit. Strategies Register'!A63="","",'9 - Mit. Strategies Register'!A63)</f>
        <v/>
      </c>
      <c r="CQ315" s="20" t="str">
        <f>IF('9 - Mit. Strategies Register'!B63="","",'9 - Mit. Strategies Register'!B63)</f>
        <v/>
      </c>
      <c r="CR315" s="20" t="str">
        <f>IF('9 - Mit. Strategies Register'!D63="","",'9 - Mit. Strategies Register'!D63)</f>
        <v/>
      </c>
      <c r="CS315" s="41" t="str">
        <f>IF('9 - Mit. Strategies Register'!O63="","",'9 - Mit. Strategies Register'!O63)</f>
        <v/>
      </c>
      <c r="CT315" s="41" t="str">
        <f>IF('9 - Mit. Strategies Register'!P63="","",'9 - Mit. Strategies Register'!P63)</f>
        <v/>
      </c>
      <c r="CU315" s="20" t="str">
        <f>IF('9 - Mit. Strategies Register'!Q63="","",'9 - Mit. Strategies Register'!Q63)</f>
        <v/>
      </c>
      <c r="CV315" s="20" t="str">
        <f>IF('9 - Mit. Strategies Register'!R63="","",'9 - Mit. Strategies Register'!R63)</f>
        <v/>
      </c>
      <c r="CW315" s="41" t="str">
        <f>IF('9 - Mit. Strategies Register'!S63="","",'9 - Mit. Strategies Register'!S63)</f>
        <v/>
      </c>
    </row>
    <row r="316" spans="94:101" s="18" customFormat="1" x14ac:dyDescent="0.25">
      <c r="CP316" s="21" t="str">
        <f>IF('9 - Mit. Strategies Register'!A64="","",'9 - Mit. Strategies Register'!A64)</f>
        <v/>
      </c>
      <c r="CQ316" s="23" t="str">
        <f>IF('9 - Mit. Strategies Register'!B64="","",'9 - Mit. Strategies Register'!B64)</f>
        <v/>
      </c>
      <c r="CR316" s="23" t="str">
        <f>IF('9 - Mit. Strategies Register'!D64="","",'9 - Mit. Strategies Register'!D64)</f>
        <v/>
      </c>
      <c r="CS316" s="42" t="str">
        <f>IF('9 - Mit. Strategies Register'!O64="","",'9 - Mit. Strategies Register'!O64)</f>
        <v/>
      </c>
      <c r="CT316" s="42" t="str">
        <f>IF('9 - Mit. Strategies Register'!P64="","",'9 - Mit. Strategies Register'!P64)</f>
        <v/>
      </c>
      <c r="CU316" s="23" t="str">
        <f>IF('9 - Mit. Strategies Register'!Q64="","",'9 - Mit. Strategies Register'!Q64)</f>
        <v/>
      </c>
      <c r="CV316" s="23" t="str">
        <f>IF('9 - Mit. Strategies Register'!R64="","",'9 - Mit. Strategies Register'!R64)</f>
        <v/>
      </c>
      <c r="CW316" s="42" t="str">
        <f>IF('9 - Mit. Strategies Register'!S64="","",'9 - Mit. Strategies Register'!S64)</f>
        <v/>
      </c>
    </row>
    <row r="317" spans="94:101" s="18" customFormat="1" x14ac:dyDescent="0.25">
      <c r="CP317" s="19" t="str">
        <f>IF('9 - Mit. Strategies Register'!A65="","",'9 - Mit. Strategies Register'!A65)</f>
        <v/>
      </c>
      <c r="CQ317" s="20" t="str">
        <f>IF('9 - Mit. Strategies Register'!B65="","",'9 - Mit. Strategies Register'!B65)</f>
        <v/>
      </c>
      <c r="CR317" s="20" t="str">
        <f>IF('9 - Mit. Strategies Register'!D65="","",'9 - Mit. Strategies Register'!D65)</f>
        <v/>
      </c>
      <c r="CS317" s="41" t="str">
        <f>IF('9 - Mit. Strategies Register'!O65="","",'9 - Mit. Strategies Register'!O65)</f>
        <v/>
      </c>
      <c r="CT317" s="41" t="str">
        <f>IF('9 - Mit. Strategies Register'!P65="","",'9 - Mit. Strategies Register'!P65)</f>
        <v/>
      </c>
      <c r="CU317" s="20" t="str">
        <f>IF('9 - Mit. Strategies Register'!Q65="","",'9 - Mit. Strategies Register'!Q65)</f>
        <v/>
      </c>
      <c r="CV317" s="20" t="str">
        <f>IF('9 - Mit. Strategies Register'!R65="","",'9 - Mit. Strategies Register'!R65)</f>
        <v/>
      </c>
      <c r="CW317" s="41" t="str">
        <f>IF('9 - Mit. Strategies Register'!S65="","",'9 - Mit. Strategies Register'!S65)</f>
        <v/>
      </c>
    </row>
    <row r="318" spans="94:101" s="18" customFormat="1" x14ac:dyDescent="0.25">
      <c r="CP318" s="21" t="str">
        <f>IF('9 - Mit. Strategies Register'!A66="","",'9 - Mit. Strategies Register'!A66)</f>
        <v/>
      </c>
      <c r="CQ318" s="23" t="str">
        <f>IF('9 - Mit. Strategies Register'!B66="","",'9 - Mit. Strategies Register'!B66)</f>
        <v/>
      </c>
      <c r="CR318" s="23" t="str">
        <f>IF('9 - Mit. Strategies Register'!D66="","",'9 - Mit. Strategies Register'!D66)</f>
        <v/>
      </c>
      <c r="CS318" s="42" t="str">
        <f>IF('9 - Mit. Strategies Register'!O66="","",'9 - Mit. Strategies Register'!O66)</f>
        <v/>
      </c>
      <c r="CT318" s="42" t="str">
        <f>IF('9 - Mit. Strategies Register'!P66="","",'9 - Mit. Strategies Register'!P66)</f>
        <v/>
      </c>
      <c r="CU318" s="23" t="str">
        <f>IF('9 - Mit. Strategies Register'!Q66="","",'9 - Mit. Strategies Register'!Q66)</f>
        <v/>
      </c>
      <c r="CV318" s="23" t="str">
        <f>IF('9 - Mit. Strategies Register'!R66="","",'9 - Mit. Strategies Register'!R66)</f>
        <v/>
      </c>
      <c r="CW318" s="42" t="str">
        <f>IF('9 - Mit. Strategies Register'!S66="","",'9 - Mit. Strategies Register'!S66)</f>
        <v/>
      </c>
    </row>
    <row r="319" spans="94:101" s="18" customFormat="1" x14ac:dyDescent="0.25">
      <c r="CP319" s="19" t="str">
        <f>IF('9 - Mit. Strategies Register'!A67="","",'9 - Mit. Strategies Register'!A67)</f>
        <v/>
      </c>
      <c r="CQ319" s="20" t="str">
        <f>IF('9 - Mit. Strategies Register'!B67="","",'9 - Mit. Strategies Register'!B67)</f>
        <v/>
      </c>
      <c r="CR319" s="20" t="str">
        <f>IF('9 - Mit. Strategies Register'!D67="","",'9 - Mit. Strategies Register'!D67)</f>
        <v/>
      </c>
      <c r="CS319" s="41" t="str">
        <f>IF('9 - Mit. Strategies Register'!O67="","",'9 - Mit. Strategies Register'!O67)</f>
        <v/>
      </c>
      <c r="CT319" s="41" t="str">
        <f>IF('9 - Mit. Strategies Register'!P67="","",'9 - Mit. Strategies Register'!P67)</f>
        <v/>
      </c>
      <c r="CU319" s="20" t="str">
        <f>IF('9 - Mit. Strategies Register'!Q67="","",'9 - Mit. Strategies Register'!Q67)</f>
        <v/>
      </c>
      <c r="CV319" s="20" t="str">
        <f>IF('9 - Mit. Strategies Register'!R67="","",'9 - Mit. Strategies Register'!R67)</f>
        <v/>
      </c>
      <c r="CW319" s="41" t="str">
        <f>IF('9 - Mit. Strategies Register'!S67="","",'9 - Mit. Strategies Register'!S67)</f>
        <v/>
      </c>
    </row>
    <row r="320" spans="94:101" s="18" customFormat="1" x14ac:dyDescent="0.25">
      <c r="CP320" s="21" t="str">
        <f>IF('9 - Mit. Strategies Register'!A68="","",'9 - Mit. Strategies Register'!A68)</f>
        <v/>
      </c>
      <c r="CQ320" s="23" t="str">
        <f>IF('9 - Mit. Strategies Register'!B68="","",'9 - Mit. Strategies Register'!B68)</f>
        <v/>
      </c>
      <c r="CR320" s="23" t="str">
        <f>IF('9 - Mit. Strategies Register'!D68="","",'9 - Mit. Strategies Register'!D68)</f>
        <v/>
      </c>
      <c r="CS320" s="42" t="str">
        <f>IF('9 - Mit. Strategies Register'!O68="","",'9 - Mit. Strategies Register'!O68)</f>
        <v/>
      </c>
      <c r="CT320" s="42" t="str">
        <f>IF('9 - Mit. Strategies Register'!P68="","",'9 - Mit. Strategies Register'!P68)</f>
        <v/>
      </c>
      <c r="CU320" s="23" t="str">
        <f>IF('9 - Mit. Strategies Register'!Q68="","",'9 - Mit. Strategies Register'!Q68)</f>
        <v/>
      </c>
      <c r="CV320" s="23" t="str">
        <f>IF('9 - Mit. Strategies Register'!R68="","",'9 - Mit. Strategies Register'!R68)</f>
        <v/>
      </c>
      <c r="CW320" s="42" t="str">
        <f>IF('9 - Mit. Strategies Register'!S68="","",'9 - Mit. Strategies Register'!S68)</f>
        <v/>
      </c>
    </row>
    <row r="321" spans="94:101" s="18" customFormat="1" x14ac:dyDescent="0.25">
      <c r="CP321" s="19" t="str">
        <f>IF('9 - Mit. Strategies Register'!A69="","",'9 - Mit. Strategies Register'!A69)</f>
        <v/>
      </c>
      <c r="CQ321" s="20" t="str">
        <f>IF('9 - Mit. Strategies Register'!B69="","",'9 - Mit. Strategies Register'!B69)</f>
        <v/>
      </c>
      <c r="CR321" s="20" t="str">
        <f>IF('9 - Mit. Strategies Register'!D69="","",'9 - Mit. Strategies Register'!D69)</f>
        <v/>
      </c>
      <c r="CS321" s="41" t="str">
        <f>IF('9 - Mit. Strategies Register'!O69="","",'9 - Mit. Strategies Register'!O69)</f>
        <v/>
      </c>
      <c r="CT321" s="41" t="str">
        <f>IF('9 - Mit. Strategies Register'!P69="","",'9 - Mit. Strategies Register'!P69)</f>
        <v/>
      </c>
      <c r="CU321" s="20" t="str">
        <f>IF('9 - Mit. Strategies Register'!Q69="","",'9 - Mit. Strategies Register'!Q69)</f>
        <v/>
      </c>
      <c r="CV321" s="20" t="str">
        <f>IF('9 - Mit. Strategies Register'!R69="","",'9 - Mit. Strategies Register'!R69)</f>
        <v/>
      </c>
      <c r="CW321" s="41" t="str">
        <f>IF('9 - Mit. Strategies Register'!S69="","",'9 - Mit. Strategies Register'!S69)</f>
        <v/>
      </c>
    </row>
    <row r="322" spans="94:101" s="18" customFormat="1" x14ac:dyDescent="0.25">
      <c r="CP322" s="21" t="str">
        <f>IF('9 - Mit. Strategies Register'!A70="","",'9 - Mit. Strategies Register'!A70)</f>
        <v/>
      </c>
      <c r="CQ322" s="23" t="str">
        <f>IF('9 - Mit. Strategies Register'!B70="","",'9 - Mit. Strategies Register'!B70)</f>
        <v/>
      </c>
      <c r="CR322" s="23" t="str">
        <f>IF('9 - Mit. Strategies Register'!D70="","",'9 - Mit. Strategies Register'!D70)</f>
        <v/>
      </c>
      <c r="CS322" s="42" t="str">
        <f>IF('9 - Mit. Strategies Register'!O70="","",'9 - Mit. Strategies Register'!O70)</f>
        <v/>
      </c>
      <c r="CT322" s="42" t="str">
        <f>IF('9 - Mit. Strategies Register'!P70="","",'9 - Mit. Strategies Register'!P70)</f>
        <v/>
      </c>
      <c r="CU322" s="23" t="str">
        <f>IF('9 - Mit. Strategies Register'!Q70="","",'9 - Mit. Strategies Register'!Q70)</f>
        <v/>
      </c>
      <c r="CV322" s="23" t="str">
        <f>IF('9 - Mit. Strategies Register'!R70="","",'9 - Mit. Strategies Register'!R70)</f>
        <v/>
      </c>
      <c r="CW322" s="42" t="str">
        <f>IF('9 - Mit. Strategies Register'!S70="","",'9 - Mit. Strategies Register'!S70)</f>
        <v/>
      </c>
    </row>
    <row r="323" spans="94:101" s="18" customFormat="1" x14ac:dyDescent="0.25">
      <c r="CP323" s="19" t="str">
        <f>IF('9 - Mit. Strategies Register'!A71="","",'9 - Mit. Strategies Register'!A71)</f>
        <v/>
      </c>
      <c r="CQ323" s="20" t="str">
        <f>IF('9 - Mit. Strategies Register'!B71="","",'9 - Mit. Strategies Register'!B71)</f>
        <v/>
      </c>
      <c r="CR323" s="20" t="str">
        <f>IF('9 - Mit. Strategies Register'!D71="","",'9 - Mit. Strategies Register'!D71)</f>
        <v/>
      </c>
      <c r="CS323" s="41" t="str">
        <f>IF('9 - Mit. Strategies Register'!O71="","",'9 - Mit. Strategies Register'!O71)</f>
        <v/>
      </c>
      <c r="CT323" s="41" t="str">
        <f>IF('9 - Mit. Strategies Register'!P71="","",'9 - Mit. Strategies Register'!P71)</f>
        <v/>
      </c>
      <c r="CU323" s="20" t="str">
        <f>IF('9 - Mit. Strategies Register'!Q71="","",'9 - Mit. Strategies Register'!Q71)</f>
        <v/>
      </c>
      <c r="CV323" s="20" t="str">
        <f>IF('9 - Mit. Strategies Register'!R71="","",'9 - Mit. Strategies Register'!R71)</f>
        <v/>
      </c>
      <c r="CW323" s="41" t="str">
        <f>IF('9 - Mit. Strategies Register'!S71="","",'9 - Mit. Strategies Register'!S71)</f>
        <v/>
      </c>
    </row>
    <row r="324" spans="94:101" s="18" customFormat="1" x14ac:dyDescent="0.25">
      <c r="CP324" s="21" t="str">
        <f>IF('9 - Mit. Strategies Register'!A72="","",'9 - Mit. Strategies Register'!A72)</f>
        <v/>
      </c>
      <c r="CQ324" s="23" t="str">
        <f>IF('9 - Mit. Strategies Register'!B72="","",'9 - Mit. Strategies Register'!B72)</f>
        <v/>
      </c>
      <c r="CR324" s="23" t="str">
        <f>IF('9 - Mit. Strategies Register'!D72="","",'9 - Mit. Strategies Register'!D72)</f>
        <v/>
      </c>
      <c r="CS324" s="42" t="str">
        <f>IF('9 - Mit. Strategies Register'!O72="","",'9 - Mit. Strategies Register'!O72)</f>
        <v/>
      </c>
      <c r="CT324" s="42" t="str">
        <f>IF('9 - Mit. Strategies Register'!P72="","",'9 - Mit. Strategies Register'!P72)</f>
        <v/>
      </c>
      <c r="CU324" s="23" t="str">
        <f>IF('9 - Mit. Strategies Register'!Q72="","",'9 - Mit. Strategies Register'!Q72)</f>
        <v/>
      </c>
      <c r="CV324" s="23" t="str">
        <f>IF('9 - Mit. Strategies Register'!R72="","",'9 - Mit. Strategies Register'!R72)</f>
        <v/>
      </c>
      <c r="CW324" s="42" t="str">
        <f>IF('9 - Mit. Strategies Register'!S72="","",'9 - Mit. Strategies Register'!S72)</f>
        <v/>
      </c>
    </row>
    <row r="325" spans="94:101" s="18" customFormat="1" x14ac:dyDescent="0.25">
      <c r="CP325" s="19" t="str">
        <f>IF('9 - Mit. Strategies Register'!A73="","",'9 - Mit. Strategies Register'!A73)</f>
        <v/>
      </c>
      <c r="CQ325" s="20" t="str">
        <f>IF('9 - Mit. Strategies Register'!B73="","",'9 - Mit. Strategies Register'!B73)</f>
        <v/>
      </c>
      <c r="CR325" s="20" t="str">
        <f>IF('9 - Mit. Strategies Register'!D73="","",'9 - Mit. Strategies Register'!D73)</f>
        <v/>
      </c>
      <c r="CS325" s="41" t="str">
        <f>IF('9 - Mit. Strategies Register'!O73="","",'9 - Mit. Strategies Register'!O73)</f>
        <v/>
      </c>
      <c r="CT325" s="41" t="str">
        <f>IF('9 - Mit. Strategies Register'!P73="","",'9 - Mit. Strategies Register'!P73)</f>
        <v/>
      </c>
      <c r="CU325" s="20" t="str">
        <f>IF('9 - Mit. Strategies Register'!Q73="","",'9 - Mit. Strategies Register'!Q73)</f>
        <v/>
      </c>
      <c r="CV325" s="20" t="str">
        <f>IF('9 - Mit. Strategies Register'!R73="","",'9 - Mit. Strategies Register'!R73)</f>
        <v/>
      </c>
      <c r="CW325" s="41" t="str">
        <f>IF('9 - Mit. Strategies Register'!S73="","",'9 - Mit. Strategies Register'!S73)</f>
        <v/>
      </c>
    </row>
    <row r="326" spans="94:101" s="18" customFormat="1" x14ac:dyDescent="0.25">
      <c r="CP326" s="21" t="str">
        <f>IF('9 - Mit. Strategies Register'!A74="","",'9 - Mit. Strategies Register'!A74)</f>
        <v/>
      </c>
      <c r="CQ326" s="23" t="str">
        <f>IF('9 - Mit. Strategies Register'!B74="","",'9 - Mit. Strategies Register'!B74)</f>
        <v/>
      </c>
      <c r="CR326" s="23" t="str">
        <f>IF('9 - Mit. Strategies Register'!D74="","",'9 - Mit. Strategies Register'!D74)</f>
        <v/>
      </c>
      <c r="CS326" s="42" t="str">
        <f>IF('9 - Mit. Strategies Register'!O74="","",'9 - Mit. Strategies Register'!O74)</f>
        <v/>
      </c>
      <c r="CT326" s="42" t="str">
        <f>IF('9 - Mit. Strategies Register'!P74="","",'9 - Mit. Strategies Register'!P74)</f>
        <v/>
      </c>
      <c r="CU326" s="23" t="str">
        <f>IF('9 - Mit. Strategies Register'!Q74="","",'9 - Mit. Strategies Register'!Q74)</f>
        <v/>
      </c>
      <c r="CV326" s="23" t="str">
        <f>IF('9 - Mit. Strategies Register'!R74="","",'9 - Mit. Strategies Register'!R74)</f>
        <v/>
      </c>
      <c r="CW326" s="42" t="str">
        <f>IF('9 - Mit. Strategies Register'!S74="","",'9 - Mit. Strategies Register'!S74)</f>
        <v/>
      </c>
    </row>
    <row r="327" spans="94:101" s="18" customFormat="1" x14ac:dyDescent="0.25">
      <c r="CP327" s="19" t="str">
        <f>IF('9 - Mit. Strategies Register'!A75="","",'9 - Mit. Strategies Register'!A75)</f>
        <v/>
      </c>
      <c r="CQ327" s="20" t="str">
        <f>IF('9 - Mit. Strategies Register'!B75="","",'9 - Mit. Strategies Register'!B75)</f>
        <v/>
      </c>
      <c r="CR327" s="20" t="str">
        <f>IF('9 - Mit. Strategies Register'!D75="","",'9 - Mit. Strategies Register'!D75)</f>
        <v/>
      </c>
      <c r="CS327" s="41" t="str">
        <f>IF('9 - Mit. Strategies Register'!O75="","",'9 - Mit. Strategies Register'!O75)</f>
        <v/>
      </c>
      <c r="CT327" s="41" t="str">
        <f>IF('9 - Mit. Strategies Register'!P75="","",'9 - Mit. Strategies Register'!P75)</f>
        <v/>
      </c>
      <c r="CU327" s="20" t="str">
        <f>IF('9 - Mit. Strategies Register'!Q75="","",'9 - Mit. Strategies Register'!Q75)</f>
        <v/>
      </c>
      <c r="CV327" s="20" t="str">
        <f>IF('9 - Mit. Strategies Register'!R75="","",'9 - Mit. Strategies Register'!R75)</f>
        <v/>
      </c>
      <c r="CW327" s="41" t="str">
        <f>IF('9 - Mit. Strategies Register'!S75="","",'9 - Mit. Strategies Register'!S75)</f>
        <v/>
      </c>
    </row>
    <row r="328" spans="94:101" s="18" customFormat="1" x14ac:dyDescent="0.25">
      <c r="CP328" s="21" t="str">
        <f>IF('9 - Mit. Strategies Register'!A76="","",'9 - Mit. Strategies Register'!A76)</f>
        <v/>
      </c>
      <c r="CQ328" s="23" t="str">
        <f>IF('9 - Mit. Strategies Register'!B76="","",'9 - Mit. Strategies Register'!B76)</f>
        <v/>
      </c>
      <c r="CR328" s="23" t="str">
        <f>IF('9 - Mit. Strategies Register'!D76="","",'9 - Mit. Strategies Register'!D76)</f>
        <v/>
      </c>
      <c r="CS328" s="42" t="str">
        <f>IF('9 - Mit. Strategies Register'!O76="","",'9 - Mit. Strategies Register'!O76)</f>
        <v/>
      </c>
      <c r="CT328" s="42" t="str">
        <f>IF('9 - Mit. Strategies Register'!P76="","",'9 - Mit. Strategies Register'!P76)</f>
        <v/>
      </c>
      <c r="CU328" s="23" t="str">
        <f>IF('9 - Mit. Strategies Register'!Q76="","",'9 - Mit. Strategies Register'!Q76)</f>
        <v/>
      </c>
      <c r="CV328" s="23" t="str">
        <f>IF('9 - Mit. Strategies Register'!R76="","",'9 - Mit. Strategies Register'!R76)</f>
        <v/>
      </c>
      <c r="CW328" s="42" t="str">
        <f>IF('9 - Mit. Strategies Register'!S76="","",'9 - Mit. Strategies Register'!S76)</f>
        <v/>
      </c>
    </row>
    <row r="329" spans="94:101" s="18" customFormat="1" x14ac:dyDescent="0.25">
      <c r="CP329" s="19" t="str">
        <f>IF('9 - Mit. Strategies Register'!A77="","",'9 - Mit. Strategies Register'!A77)</f>
        <v/>
      </c>
      <c r="CQ329" s="20" t="str">
        <f>IF('9 - Mit. Strategies Register'!B77="","",'9 - Mit. Strategies Register'!B77)</f>
        <v/>
      </c>
      <c r="CR329" s="20" t="str">
        <f>IF('9 - Mit. Strategies Register'!D77="","",'9 - Mit. Strategies Register'!D77)</f>
        <v/>
      </c>
      <c r="CS329" s="41" t="str">
        <f>IF('9 - Mit. Strategies Register'!O77="","",'9 - Mit. Strategies Register'!O77)</f>
        <v/>
      </c>
      <c r="CT329" s="41" t="str">
        <f>IF('9 - Mit. Strategies Register'!P77="","",'9 - Mit. Strategies Register'!P77)</f>
        <v/>
      </c>
      <c r="CU329" s="20" t="str">
        <f>IF('9 - Mit. Strategies Register'!Q77="","",'9 - Mit. Strategies Register'!Q77)</f>
        <v/>
      </c>
      <c r="CV329" s="20" t="str">
        <f>IF('9 - Mit. Strategies Register'!R77="","",'9 - Mit. Strategies Register'!R77)</f>
        <v/>
      </c>
      <c r="CW329" s="41" t="str">
        <f>IF('9 - Mit. Strategies Register'!S77="","",'9 - Mit. Strategies Register'!S77)</f>
        <v/>
      </c>
    </row>
    <row r="330" spans="94:101" s="18" customFormat="1" x14ac:dyDescent="0.25">
      <c r="CP330" s="21" t="str">
        <f>IF('9 - Mit. Strategies Register'!A78="","",'9 - Mit. Strategies Register'!A78)</f>
        <v/>
      </c>
      <c r="CQ330" s="23" t="str">
        <f>IF('9 - Mit. Strategies Register'!B78="","",'9 - Mit. Strategies Register'!B78)</f>
        <v/>
      </c>
      <c r="CR330" s="23" t="str">
        <f>IF('9 - Mit. Strategies Register'!D78="","",'9 - Mit. Strategies Register'!D78)</f>
        <v/>
      </c>
      <c r="CS330" s="42" t="str">
        <f>IF('9 - Mit. Strategies Register'!O78="","",'9 - Mit. Strategies Register'!O78)</f>
        <v/>
      </c>
      <c r="CT330" s="42" t="str">
        <f>IF('9 - Mit. Strategies Register'!P78="","",'9 - Mit. Strategies Register'!P78)</f>
        <v/>
      </c>
      <c r="CU330" s="23" t="str">
        <f>IF('9 - Mit. Strategies Register'!Q78="","",'9 - Mit. Strategies Register'!Q78)</f>
        <v/>
      </c>
      <c r="CV330" s="23" t="str">
        <f>IF('9 - Mit. Strategies Register'!R78="","",'9 - Mit. Strategies Register'!R78)</f>
        <v/>
      </c>
      <c r="CW330" s="42" t="str">
        <f>IF('9 - Mit. Strategies Register'!S78="","",'9 - Mit. Strategies Register'!S78)</f>
        <v/>
      </c>
    </row>
    <row r="331" spans="94:101" s="18" customFormat="1" x14ac:dyDescent="0.25">
      <c r="CP331" s="19" t="str">
        <f>IF('9 - Mit. Strategies Register'!A79="","",'9 - Mit. Strategies Register'!A79)</f>
        <v/>
      </c>
      <c r="CQ331" s="20" t="str">
        <f>IF('9 - Mit. Strategies Register'!B79="","",'9 - Mit. Strategies Register'!B79)</f>
        <v/>
      </c>
      <c r="CR331" s="20" t="str">
        <f>IF('9 - Mit. Strategies Register'!D79="","",'9 - Mit. Strategies Register'!D79)</f>
        <v/>
      </c>
      <c r="CS331" s="41" t="str">
        <f>IF('9 - Mit. Strategies Register'!O79="","",'9 - Mit. Strategies Register'!O79)</f>
        <v/>
      </c>
      <c r="CT331" s="41" t="str">
        <f>IF('9 - Mit. Strategies Register'!P79="","",'9 - Mit. Strategies Register'!P79)</f>
        <v/>
      </c>
      <c r="CU331" s="20" t="str">
        <f>IF('9 - Mit. Strategies Register'!Q79="","",'9 - Mit. Strategies Register'!Q79)</f>
        <v/>
      </c>
      <c r="CV331" s="20" t="str">
        <f>IF('9 - Mit. Strategies Register'!R79="","",'9 - Mit. Strategies Register'!R79)</f>
        <v/>
      </c>
      <c r="CW331" s="41" t="str">
        <f>IF('9 - Mit. Strategies Register'!S79="","",'9 - Mit. Strategies Register'!S79)</f>
        <v/>
      </c>
    </row>
    <row r="332" spans="94:101" s="18" customFormat="1" x14ac:dyDescent="0.25">
      <c r="CP332" s="21" t="str">
        <f>IF('9 - Mit. Strategies Register'!A80="","",'9 - Mit. Strategies Register'!A80)</f>
        <v/>
      </c>
      <c r="CQ332" s="23" t="str">
        <f>IF('9 - Mit. Strategies Register'!B80="","",'9 - Mit. Strategies Register'!B80)</f>
        <v/>
      </c>
      <c r="CR332" s="23" t="str">
        <f>IF('9 - Mit. Strategies Register'!D80="","",'9 - Mit. Strategies Register'!D80)</f>
        <v/>
      </c>
      <c r="CS332" s="42" t="str">
        <f>IF('9 - Mit. Strategies Register'!O80="","",'9 - Mit. Strategies Register'!O80)</f>
        <v/>
      </c>
      <c r="CT332" s="42" t="str">
        <f>IF('9 - Mit. Strategies Register'!P80="","",'9 - Mit. Strategies Register'!P80)</f>
        <v/>
      </c>
      <c r="CU332" s="23" t="str">
        <f>IF('9 - Mit. Strategies Register'!Q80="","",'9 - Mit. Strategies Register'!Q80)</f>
        <v/>
      </c>
      <c r="CV332" s="23" t="str">
        <f>IF('9 - Mit. Strategies Register'!R80="","",'9 - Mit. Strategies Register'!R80)</f>
        <v/>
      </c>
      <c r="CW332" s="42" t="str">
        <f>IF('9 - Mit. Strategies Register'!S80="","",'9 - Mit. Strategies Register'!S80)</f>
        <v/>
      </c>
    </row>
    <row r="333" spans="94:101" s="18" customFormat="1" x14ac:dyDescent="0.25">
      <c r="CP333" s="19" t="str">
        <f>IF('9 - Mit. Strategies Register'!A81="","",'9 - Mit. Strategies Register'!A81)</f>
        <v/>
      </c>
      <c r="CQ333" s="20" t="str">
        <f>IF('9 - Mit. Strategies Register'!B81="","",'9 - Mit. Strategies Register'!B81)</f>
        <v/>
      </c>
      <c r="CR333" s="20" t="str">
        <f>IF('9 - Mit. Strategies Register'!D81="","",'9 - Mit. Strategies Register'!D81)</f>
        <v/>
      </c>
      <c r="CS333" s="41" t="str">
        <f>IF('9 - Mit. Strategies Register'!O81="","",'9 - Mit. Strategies Register'!O81)</f>
        <v/>
      </c>
      <c r="CT333" s="41" t="str">
        <f>IF('9 - Mit. Strategies Register'!P81="","",'9 - Mit. Strategies Register'!P81)</f>
        <v/>
      </c>
      <c r="CU333" s="20" t="str">
        <f>IF('9 - Mit. Strategies Register'!Q81="","",'9 - Mit. Strategies Register'!Q81)</f>
        <v/>
      </c>
      <c r="CV333" s="20" t="str">
        <f>IF('9 - Mit. Strategies Register'!R81="","",'9 - Mit. Strategies Register'!R81)</f>
        <v/>
      </c>
      <c r="CW333" s="41" t="str">
        <f>IF('9 - Mit. Strategies Register'!S81="","",'9 - Mit. Strategies Register'!S81)</f>
        <v/>
      </c>
    </row>
    <row r="334" spans="94:101" s="18" customFormat="1" x14ac:dyDescent="0.25">
      <c r="CP334" s="21" t="str">
        <f>IF('9 - Mit. Strategies Register'!A82="","",'9 - Mit. Strategies Register'!A82)</f>
        <v/>
      </c>
      <c r="CQ334" s="23" t="str">
        <f>IF('9 - Mit. Strategies Register'!B82="","",'9 - Mit. Strategies Register'!B82)</f>
        <v/>
      </c>
      <c r="CR334" s="23" t="str">
        <f>IF('9 - Mit. Strategies Register'!D82="","",'9 - Mit. Strategies Register'!D82)</f>
        <v/>
      </c>
      <c r="CS334" s="42" t="str">
        <f>IF('9 - Mit. Strategies Register'!O82="","",'9 - Mit. Strategies Register'!O82)</f>
        <v/>
      </c>
      <c r="CT334" s="42" t="str">
        <f>IF('9 - Mit. Strategies Register'!P82="","",'9 - Mit. Strategies Register'!P82)</f>
        <v/>
      </c>
      <c r="CU334" s="23" t="str">
        <f>IF('9 - Mit. Strategies Register'!Q82="","",'9 - Mit. Strategies Register'!Q82)</f>
        <v/>
      </c>
      <c r="CV334" s="23" t="str">
        <f>IF('9 - Mit. Strategies Register'!R82="","",'9 - Mit. Strategies Register'!R82)</f>
        <v/>
      </c>
      <c r="CW334" s="42" t="str">
        <f>IF('9 - Mit. Strategies Register'!S82="","",'9 - Mit. Strategies Register'!S82)</f>
        <v/>
      </c>
    </row>
    <row r="335" spans="94:101" s="18" customFormat="1" x14ac:dyDescent="0.25">
      <c r="CP335" s="19" t="str">
        <f>IF('9 - Mit. Strategies Register'!A83="","",'9 - Mit. Strategies Register'!A83)</f>
        <v/>
      </c>
      <c r="CQ335" s="20" t="str">
        <f>IF('9 - Mit. Strategies Register'!B83="","",'9 - Mit. Strategies Register'!B83)</f>
        <v/>
      </c>
      <c r="CR335" s="20" t="str">
        <f>IF('9 - Mit. Strategies Register'!D83="","",'9 - Mit. Strategies Register'!D83)</f>
        <v/>
      </c>
      <c r="CS335" s="41" t="str">
        <f>IF('9 - Mit. Strategies Register'!O83="","",'9 - Mit. Strategies Register'!O83)</f>
        <v/>
      </c>
      <c r="CT335" s="41" t="str">
        <f>IF('9 - Mit. Strategies Register'!P83="","",'9 - Mit. Strategies Register'!P83)</f>
        <v/>
      </c>
      <c r="CU335" s="20" t="str">
        <f>IF('9 - Mit. Strategies Register'!Q83="","",'9 - Mit. Strategies Register'!Q83)</f>
        <v/>
      </c>
      <c r="CV335" s="20" t="str">
        <f>IF('9 - Mit. Strategies Register'!R83="","",'9 - Mit. Strategies Register'!R83)</f>
        <v/>
      </c>
      <c r="CW335" s="41" t="str">
        <f>IF('9 - Mit. Strategies Register'!S83="","",'9 - Mit. Strategies Register'!S83)</f>
        <v/>
      </c>
    </row>
    <row r="336" spans="94:101" s="18" customFormat="1" x14ac:dyDescent="0.25">
      <c r="CP336" s="21" t="str">
        <f>IF('9 - Mit. Strategies Register'!A84="","",'9 - Mit. Strategies Register'!A84)</f>
        <v/>
      </c>
      <c r="CQ336" s="23" t="str">
        <f>IF('9 - Mit. Strategies Register'!B84="","",'9 - Mit. Strategies Register'!B84)</f>
        <v/>
      </c>
      <c r="CR336" s="23" t="str">
        <f>IF('9 - Mit. Strategies Register'!D84="","",'9 - Mit. Strategies Register'!D84)</f>
        <v/>
      </c>
      <c r="CS336" s="42" t="str">
        <f>IF('9 - Mit. Strategies Register'!O84="","",'9 - Mit. Strategies Register'!O84)</f>
        <v/>
      </c>
      <c r="CT336" s="42" t="str">
        <f>IF('9 - Mit. Strategies Register'!P84="","",'9 - Mit. Strategies Register'!P84)</f>
        <v/>
      </c>
      <c r="CU336" s="23" t="str">
        <f>IF('9 - Mit. Strategies Register'!Q84="","",'9 - Mit. Strategies Register'!Q84)</f>
        <v/>
      </c>
      <c r="CV336" s="23" t="str">
        <f>IF('9 - Mit. Strategies Register'!R84="","",'9 - Mit. Strategies Register'!R84)</f>
        <v/>
      </c>
      <c r="CW336" s="42" t="str">
        <f>IF('9 - Mit. Strategies Register'!S84="","",'9 - Mit. Strategies Register'!S84)</f>
        <v/>
      </c>
    </row>
    <row r="337" spans="94:101" s="18" customFormat="1" x14ac:dyDescent="0.25">
      <c r="CP337" s="19" t="str">
        <f>IF('9 - Mit. Strategies Register'!A85="","",'9 - Mit. Strategies Register'!A85)</f>
        <v/>
      </c>
      <c r="CQ337" s="20" t="str">
        <f>IF('9 - Mit. Strategies Register'!B85="","",'9 - Mit. Strategies Register'!B85)</f>
        <v/>
      </c>
      <c r="CR337" s="20" t="str">
        <f>IF('9 - Mit. Strategies Register'!D85="","",'9 - Mit. Strategies Register'!D85)</f>
        <v/>
      </c>
      <c r="CS337" s="41" t="str">
        <f>IF('9 - Mit. Strategies Register'!O85="","",'9 - Mit. Strategies Register'!O85)</f>
        <v/>
      </c>
      <c r="CT337" s="41" t="str">
        <f>IF('9 - Mit. Strategies Register'!P85="","",'9 - Mit. Strategies Register'!P85)</f>
        <v/>
      </c>
      <c r="CU337" s="20" t="str">
        <f>IF('9 - Mit. Strategies Register'!Q85="","",'9 - Mit. Strategies Register'!Q85)</f>
        <v/>
      </c>
      <c r="CV337" s="20" t="str">
        <f>IF('9 - Mit. Strategies Register'!R85="","",'9 - Mit. Strategies Register'!R85)</f>
        <v/>
      </c>
      <c r="CW337" s="41" t="str">
        <f>IF('9 - Mit. Strategies Register'!S85="","",'9 - Mit. Strategies Register'!S85)</f>
        <v/>
      </c>
    </row>
    <row r="338" spans="94:101" s="18" customFormat="1" x14ac:dyDescent="0.25">
      <c r="CP338" s="21" t="str">
        <f>IF('9 - Mit. Strategies Register'!A86="","",'9 - Mit. Strategies Register'!A86)</f>
        <v/>
      </c>
      <c r="CQ338" s="23" t="str">
        <f>IF('9 - Mit. Strategies Register'!B86="","",'9 - Mit. Strategies Register'!B86)</f>
        <v/>
      </c>
      <c r="CR338" s="23" t="str">
        <f>IF('9 - Mit. Strategies Register'!D86="","",'9 - Mit. Strategies Register'!D86)</f>
        <v/>
      </c>
      <c r="CS338" s="42" t="str">
        <f>IF('9 - Mit. Strategies Register'!O86="","",'9 - Mit. Strategies Register'!O86)</f>
        <v/>
      </c>
      <c r="CT338" s="42" t="str">
        <f>IF('9 - Mit. Strategies Register'!P86="","",'9 - Mit. Strategies Register'!P86)</f>
        <v/>
      </c>
      <c r="CU338" s="23" t="str">
        <f>IF('9 - Mit. Strategies Register'!Q86="","",'9 - Mit. Strategies Register'!Q86)</f>
        <v/>
      </c>
      <c r="CV338" s="23" t="str">
        <f>IF('9 - Mit. Strategies Register'!R86="","",'9 - Mit. Strategies Register'!R86)</f>
        <v/>
      </c>
      <c r="CW338" s="42" t="str">
        <f>IF('9 - Mit. Strategies Register'!S86="","",'9 - Mit. Strategies Register'!S86)</f>
        <v/>
      </c>
    </row>
    <row r="339" spans="94:101" s="18" customFormat="1" x14ac:dyDescent="0.25">
      <c r="CP339" s="19" t="str">
        <f>IF('9 - Mit. Strategies Register'!A87="","",'9 - Mit. Strategies Register'!A87)</f>
        <v/>
      </c>
      <c r="CQ339" s="20" t="str">
        <f>IF('9 - Mit. Strategies Register'!B87="","",'9 - Mit. Strategies Register'!B87)</f>
        <v/>
      </c>
      <c r="CR339" s="20" t="str">
        <f>IF('9 - Mit. Strategies Register'!D87="","",'9 - Mit. Strategies Register'!D87)</f>
        <v/>
      </c>
      <c r="CS339" s="41" t="str">
        <f>IF('9 - Mit. Strategies Register'!O87="","",'9 - Mit. Strategies Register'!O87)</f>
        <v/>
      </c>
      <c r="CT339" s="41" t="str">
        <f>IF('9 - Mit. Strategies Register'!P87="","",'9 - Mit. Strategies Register'!P87)</f>
        <v/>
      </c>
      <c r="CU339" s="20" t="str">
        <f>IF('9 - Mit. Strategies Register'!Q87="","",'9 - Mit. Strategies Register'!Q87)</f>
        <v/>
      </c>
      <c r="CV339" s="20" t="str">
        <f>IF('9 - Mit. Strategies Register'!R87="","",'9 - Mit. Strategies Register'!R87)</f>
        <v/>
      </c>
      <c r="CW339" s="41" t="str">
        <f>IF('9 - Mit. Strategies Register'!S87="","",'9 - Mit. Strategies Register'!S87)</f>
        <v/>
      </c>
    </row>
    <row r="340" spans="94:101" s="18" customFormat="1" x14ac:dyDescent="0.25">
      <c r="CP340" s="21" t="str">
        <f>IF('9 - Mit. Strategies Register'!A88="","",'9 - Mit. Strategies Register'!A88)</f>
        <v/>
      </c>
      <c r="CQ340" s="23" t="str">
        <f>IF('9 - Mit. Strategies Register'!B88="","",'9 - Mit. Strategies Register'!B88)</f>
        <v/>
      </c>
      <c r="CR340" s="23" t="str">
        <f>IF('9 - Mit. Strategies Register'!D88="","",'9 - Mit. Strategies Register'!D88)</f>
        <v/>
      </c>
      <c r="CS340" s="42" t="str">
        <f>IF('9 - Mit. Strategies Register'!O88="","",'9 - Mit. Strategies Register'!O88)</f>
        <v/>
      </c>
      <c r="CT340" s="42" t="str">
        <f>IF('9 - Mit. Strategies Register'!P88="","",'9 - Mit. Strategies Register'!P88)</f>
        <v/>
      </c>
      <c r="CU340" s="23" t="str">
        <f>IF('9 - Mit. Strategies Register'!Q88="","",'9 - Mit. Strategies Register'!Q88)</f>
        <v/>
      </c>
      <c r="CV340" s="23" t="str">
        <f>IF('9 - Mit. Strategies Register'!R88="","",'9 - Mit. Strategies Register'!R88)</f>
        <v/>
      </c>
      <c r="CW340" s="42" t="str">
        <f>IF('9 - Mit. Strategies Register'!S88="","",'9 - Mit. Strategies Register'!S88)</f>
        <v/>
      </c>
    </row>
    <row r="341" spans="94:101" s="18" customFormat="1" x14ac:dyDescent="0.25">
      <c r="CP341" s="19" t="str">
        <f>IF('9 - Mit. Strategies Register'!A89="","",'9 - Mit. Strategies Register'!A89)</f>
        <v/>
      </c>
      <c r="CQ341" s="20" t="str">
        <f>IF('9 - Mit. Strategies Register'!B89="","",'9 - Mit. Strategies Register'!B89)</f>
        <v/>
      </c>
      <c r="CR341" s="20" t="str">
        <f>IF('9 - Mit. Strategies Register'!D89="","",'9 - Mit. Strategies Register'!D89)</f>
        <v/>
      </c>
      <c r="CS341" s="41" t="str">
        <f>IF('9 - Mit. Strategies Register'!O89="","",'9 - Mit. Strategies Register'!O89)</f>
        <v/>
      </c>
      <c r="CT341" s="41" t="str">
        <f>IF('9 - Mit. Strategies Register'!P89="","",'9 - Mit. Strategies Register'!P89)</f>
        <v/>
      </c>
      <c r="CU341" s="20" t="str">
        <f>IF('9 - Mit. Strategies Register'!Q89="","",'9 - Mit. Strategies Register'!Q89)</f>
        <v/>
      </c>
      <c r="CV341" s="20" t="str">
        <f>IF('9 - Mit. Strategies Register'!R89="","",'9 - Mit. Strategies Register'!R89)</f>
        <v/>
      </c>
      <c r="CW341" s="41" t="str">
        <f>IF('9 - Mit. Strategies Register'!S89="","",'9 - Mit. Strategies Register'!S89)</f>
        <v/>
      </c>
    </row>
    <row r="342" spans="94:101" s="18" customFormat="1" x14ac:dyDescent="0.25">
      <c r="CP342" s="21" t="str">
        <f>IF('9 - Mit. Strategies Register'!A90="","",'9 - Mit. Strategies Register'!A90)</f>
        <v/>
      </c>
      <c r="CQ342" s="23" t="str">
        <f>IF('9 - Mit. Strategies Register'!B90="","",'9 - Mit. Strategies Register'!B90)</f>
        <v/>
      </c>
      <c r="CR342" s="23" t="str">
        <f>IF('9 - Mit. Strategies Register'!D90="","",'9 - Mit. Strategies Register'!D90)</f>
        <v/>
      </c>
      <c r="CS342" s="42" t="str">
        <f>IF('9 - Mit. Strategies Register'!O90="","",'9 - Mit. Strategies Register'!O90)</f>
        <v/>
      </c>
      <c r="CT342" s="42" t="str">
        <f>IF('9 - Mit. Strategies Register'!P90="","",'9 - Mit. Strategies Register'!P90)</f>
        <v/>
      </c>
      <c r="CU342" s="23" t="str">
        <f>IF('9 - Mit. Strategies Register'!Q90="","",'9 - Mit. Strategies Register'!Q90)</f>
        <v/>
      </c>
      <c r="CV342" s="23" t="str">
        <f>IF('9 - Mit. Strategies Register'!R90="","",'9 - Mit. Strategies Register'!R90)</f>
        <v/>
      </c>
      <c r="CW342" s="42" t="str">
        <f>IF('9 - Mit. Strategies Register'!S90="","",'9 - Mit. Strategies Register'!S90)</f>
        <v/>
      </c>
    </row>
    <row r="343" spans="94:101" s="18" customFormat="1" x14ac:dyDescent="0.25">
      <c r="CP343" s="19" t="str">
        <f>IF('9 - Mit. Strategies Register'!A91="","",'9 - Mit. Strategies Register'!A91)</f>
        <v/>
      </c>
      <c r="CQ343" s="20" t="str">
        <f>IF('9 - Mit. Strategies Register'!B91="","",'9 - Mit. Strategies Register'!B91)</f>
        <v/>
      </c>
      <c r="CR343" s="20" t="str">
        <f>IF('9 - Mit. Strategies Register'!D91="","",'9 - Mit. Strategies Register'!D91)</f>
        <v/>
      </c>
      <c r="CS343" s="41" t="str">
        <f>IF('9 - Mit. Strategies Register'!O91="","",'9 - Mit. Strategies Register'!O91)</f>
        <v/>
      </c>
      <c r="CT343" s="41" t="str">
        <f>IF('9 - Mit. Strategies Register'!P91="","",'9 - Mit. Strategies Register'!P91)</f>
        <v/>
      </c>
      <c r="CU343" s="20" t="str">
        <f>IF('9 - Mit. Strategies Register'!Q91="","",'9 - Mit. Strategies Register'!Q91)</f>
        <v/>
      </c>
      <c r="CV343" s="20" t="str">
        <f>IF('9 - Mit. Strategies Register'!R91="","",'9 - Mit. Strategies Register'!R91)</f>
        <v/>
      </c>
      <c r="CW343" s="41" t="str">
        <f>IF('9 - Mit. Strategies Register'!S91="","",'9 - Mit. Strategies Register'!S91)</f>
        <v/>
      </c>
    </row>
    <row r="344" spans="94:101" s="18" customFormat="1" x14ac:dyDescent="0.25">
      <c r="CP344" s="21" t="str">
        <f>IF('9 - Mit. Strategies Register'!A92="","",'9 - Mit. Strategies Register'!A92)</f>
        <v/>
      </c>
      <c r="CQ344" s="23" t="str">
        <f>IF('9 - Mit. Strategies Register'!B92="","",'9 - Mit. Strategies Register'!B92)</f>
        <v/>
      </c>
      <c r="CR344" s="23" t="str">
        <f>IF('9 - Mit. Strategies Register'!D92="","",'9 - Mit. Strategies Register'!D92)</f>
        <v/>
      </c>
      <c r="CS344" s="42" t="str">
        <f>IF('9 - Mit. Strategies Register'!O92="","",'9 - Mit. Strategies Register'!O92)</f>
        <v/>
      </c>
      <c r="CT344" s="42" t="str">
        <f>IF('9 - Mit. Strategies Register'!P92="","",'9 - Mit. Strategies Register'!P92)</f>
        <v/>
      </c>
      <c r="CU344" s="23" t="str">
        <f>IF('9 - Mit. Strategies Register'!Q92="","",'9 - Mit. Strategies Register'!Q92)</f>
        <v/>
      </c>
      <c r="CV344" s="23" t="str">
        <f>IF('9 - Mit. Strategies Register'!R92="","",'9 - Mit. Strategies Register'!R92)</f>
        <v/>
      </c>
      <c r="CW344" s="42" t="str">
        <f>IF('9 - Mit. Strategies Register'!S92="","",'9 - Mit. Strategies Register'!S92)</f>
        <v/>
      </c>
    </row>
    <row r="345" spans="94:101" s="18" customFormat="1" x14ac:dyDescent="0.25">
      <c r="CP345" s="19" t="str">
        <f>IF('9 - Mit. Strategies Register'!A93="","",'9 - Mit. Strategies Register'!A93)</f>
        <v/>
      </c>
      <c r="CQ345" s="20" t="str">
        <f>IF('9 - Mit. Strategies Register'!B93="","",'9 - Mit. Strategies Register'!B93)</f>
        <v/>
      </c>
      <c r="CR345" s="20" t="str">
        <f>IF('9 - Mit. Strategies Register'!D93="","",'9 - Mit. Strategies Register'!D93)</f>
        <v/>
      </c>
      <c r="CS345" s="41" t="str">
        <f>IF('9 - Mit. Strategies Register'!O93="","",'9 - Mit. Strategies Register'!O93)</f>
        <v/>
      </c>
      <c r="CT345" s="41" t="str">
        <f>IF('9 - Mit. Strategies Register'!P93="","",'9 - Mit. Strategies Register'!P93)</f>
        <v/>
      </c>
      <c r="CU345" s="20" t="str">
        <f>IF('9 - Mit. Strategies Register'!Q93="","",'9 - Mit. Strategies Register'!Q93)</f>
        <v/>
      </c>
      <c r="CV345" s="20" t="str">
        <f>IF('9 - Mit. Strategies Register'!R93="","",'9 - Mit. Strategies Register'!R93)</f>
        <v/>
      </c>
      <c r="CW345" s="41" t="str">
        <f>IF('9 - Mit. Strategies Register'!S93="","",'9 - Mit. Strategies Register'!S93)</f>
        <v/>
      </c>
    </row>
    <row r="346" spans="94:101" s="18" customFormat="1" x14ac:dyDescent="0.25">
      <c r="CP346" s="21" t="str">
        <f>IF('9 - Mit. Strategies Register'!A94="","",'9 - Mit. Strategies Register'!A94)</f>
        <v/>
      </c>
      <c r="CQ346" s="23" t="str">
        <f>IF('9 - Mit. Strategies Register'!B94="","",'9 - Mit. Strategies Register'!B94)</f>
        <v/>
      </c>
      <c r="CR346" s="23" t="str">
        <f>IF('9 - Mit. Strategies Register'!D94="","",'9 - Mit. Strategies Register'!D94)</f>
        <v/>
      </c>
      <c r="CS346" s="42" t="str">
        <f>IF('9 - Mit. Strategies Register'!O94="","",'9 - Mit. Strategies Register'!O94)</f>
        <v/>
      </c>
      <c r="CT346" s="42" t="str">
        <f>IF('9 - Mit. Strategies Register'!P94="","",'9 - Mit. Strategies Register'!P94)</f>
        <v/>
      </c>
      <c r="CU346" s="23" t="str">
        <f>IF('9 - Mit. Strategies Register'!Q94="","",'9 - Mit. Strategies Register'!Q94)</f>
        <v/>
      </c>
      <c r="CV346" s="23" t="str">
        <f>IF('9 - Mit. Strategies Register'!R94="","",'9 - Mit. Strategies Register'!R94)</f>
        <v/>
      </c>
      <c r="CW346" s="42" t="str">
        <f>IF('9 - Mit. Strategies Register'!S94="","",'9 - Mit. Strategies Register'!S94)</f>
        <v/>
      </c>
    </row>
    <row r="347" spans="94:101" s="18" customFormat="1" x14ac:dyDescent="0.25">
      <c r="CP347" s="19" t="str">
        <f>IF('9 - Mit. Strategies Register'!A95="","",'9 - Mit. Strategies Register'!A95)</f>
        <v/>
      </c>
      <c r="CQ347" s="20" t="str">
        <f>IF('9 - Mit. Strategies Register'!B95="","",'9 - Mit. Strategies Register'!B95)</f>
        <v/>
      </c>
      <c r="CR347" s="20" t="str">
        <f>IF('9 - Mit. Strategies Register'!D95="","",'9 - Mit. Strategies Register'!D95)</f>
        <v/>
      </c>
      <c r="CS347" s="41" t="str">
        <f>IF('9 - Mit. Strategies Register'!O95="","",'9 - Mit. Strategies Register'!O95)</f>
        <v/>
      </c>
      <c r="CT347" s="41" t="str">
        <f>IF('9 - Mit. Strategies Register'!P95="","",'9 - Mit. Strategies Register'!P95)</f>
        <v/>
      </c>
      <c r="CU347" s="20" t="str">
        <f>IF('9 - Mit. Strategies Register'!Q95="","",'9 - Mit. Strategies Register'!Q95)</f>
        <v/>
      </c>
      <c r="CV347" s="20" t="str">
        <f>IF('9 - Mit. Strategies Register'!R95="","",'9 - Mit. Strategies Register'!R95)</f>
        <v/>
      </c>
      <c r="CW347" s="41" t="str">
        <f>IF('9 - Mit. Strategies Register'!S95="","",'9 - Mit. Strategies Register'!S95)</f>
        <v/>
      </c>
    </row>
    <row r="348" spans="94:101" s="18" customFormat="1" x14ac:dyDescent="0.25">
      <c r="CP348" s="21" t="str">
        <f>IF('9 - Mit. Strategies Register'!A96="","",'9 - Mit. Strategies Register'!A96)</f>
        <v/>
      </c>
      <c r="CQ348" s="23" t="str">
        <f>IF('9 - Mit. Strategies Register'!B96="","",'9 - Mit. Strategies Register'!B96)</f>
        <v/>
      </c>
      <c r="CR348" s="23" t="str">
        <f>IF('9 - Mit. Strategies Register'!D96="","",'9 - Mit. Strategies Register'!D96)</f>
        <v/>
      </c>
      <c r="CS348" s="42" t="str">
        <f>IF('9 - Mit. Strategies Register'!O96="","",'9 - Mit. Strategies Register'!O96)</f>
        <v/>
      </c>
      <c r="CT348" s="42" t="str">
        <f>IF('9 - Mit. Strategies Register'!P96="","",'9 - Mit. Strategies Register'!P96)</f>
        <v/>
      </c>
      <c r="CU348" s="23" t="str">
        <f>IF('9 - Mit. Strategies Register'!Q96="","",'9 - Mit. Strategies Register'!Q96)</f>
        <v/>
      </c>
      <c r="CV348" s="23" t="str">
        <f>IF('9 - Mit. Strategies Register'!R96="","",'9 - Mit. Strategies Register'!R96)</f>
        <v/>
      </c>
      <c r="CW348" s="42" t="str">
        <f>IF('9 - Mit. Strategies Register'!S96="","",'9 - Mit. Strategies Register'!S96)</f>
        <v/>
      </c>
    </row>
    <row r="349" spans="94:101" s="18" customFormat="1" x14ac:dyDescent="0.25">
      <c r="CP349" s="19" t="str">
        <f>IF('9 - Mit. Strategies Register'!A97="","",'9 - Mit. Strategies Register'!A97)</f>
        <v/>
      </c>
      <c r="CQ349" s="20" t="str">
        <f>IF('9 - Mit. Strategies Register'!B97="","",'9 - Mit. Strategies Register'!B97)</f>
        <v/>
      </c>
      <c r="CR349" s="20" t="str">
        <f>IF('9 - Mit. Strategies Register'!D97="","",'9 - Mit. Strategies Register'!D97)</f>
        <v/>
      </c>
      <c r="CS349" s="41" t="str">
        <f>IF('9 - Mit. Strategies Register'!O97="","",'9 - Mit. Strategies Register'!O97)</f>
        <v/>
      </c>
      <c r="CT349" s="41" t="str">
        <f>IF('9 - Mit. Strategies Register'!P97="","",'9 - Mit. Strategies Register'!P97)</f>
        <v/>
      </c>
      <c r="CU349" s="20" t="str">
        <f>IF('9 - Mit. Strategies Register'!Q97="","",'9 - Mit. Strategies Register'!Q97)</f>
        <v/>
      </c>
      <c r="CV349" s="20" t="str">
        <f>IF('9 - Mit. Strategies Register'!R97="","",'9 - Mit. Strategies Register'!R97)</f>
        <v/>
      </c>
      <c r="CW349" s="41" t="str">
        <f>IF('9 - Mit. Strategies Register'!S97="","",'9 - Mit. Strategies Register'!S97)</f>
        <v/>
      </c>
    </row>
    <row r="350" spans="94:101" s="18" customFormat="1" x14ac:dyDescent="0.25">
      <c r="CP350" s="21" t="str">
        <f>IF('9 - Mit. Strategies Register'!A98="","",'9 - Mit. Strategies Register'!A98)</f>
        <v/>
      </c>
      <c r="CQ350" s="23" t="str">
        <f>IF('9 - Mit. Strategies Register'!B98="","",'9 - Mit. Strategies Register'!B98)</f>
        <v/>
      </c>
      <c r="CR350" s="23" t="str">
        <f>IF('9 - Mit. Strategies Register'!D98="","",'9 - Mit. Strategies Register'!D98)</f>
        <v/>
      </c>
      <c r="CS350" s="42" t="str">
        <f>IF('9 - Mit. Strategies Register'!O98="","",'9 - Mit. Strategies Register'!O98)</f>
        <v/>
      </c>
      <c r="CT350" s="42" t="str">
        <f>IF('9 - Mit. Strategies Register'!P98="","",'9 - Mit. Strategies Register'!P98)</f>
        <v/>
      </c>
      <c r="CU350" s="23" t="str">
        <f>IF('9 - Mit. Strategies Register'!Q98="","",'9 - Mit. Strategies Register'!Q98)</f>
        <v/>
      </c>
      <c r="CV350" s="23" t="str">
        <f>IF('9 - Mit. Strategies Register'!R98="","",'9 - Mit. Strategies Register'!R98)</f>
        <v/>
      </c>
      <c r="CW350" s="42" t="str">
        <f>IF('9 - Mit. Strategies Register'!S98="","",'9 - Mit. Strategies Register'!S98)</f>
        <v/>
      </c>
    </row>
    <row r="351" spans="94:101" s="18" customFormat="1" x14ac:dyDescent="0.25">
      <c r="CP351" s="19" t="str">
        <f>IF('9 - Mit. Strategies Register'!A99="","",'9 - Mit. Strategies Register'!A99)</f>
        <v/>
      </c>
      <c r="CQ351" s="20" t="str">
        <f>IF('9 - Mit. Strategies Register'!B99="","",'9 - Mit. Strategies Register'!B99)</f>
        <v/>
      </c>
      <c r="CR351" s="20" t="str">
        <f>IF('9 - Mit. Strategies Register'!D99="","",'9 - Mit. Strategies Register'!D99)</f>
        <v/>
      </c>
      <c r="CS351" s="41" t="str">
        <f>IF('9 - Mit. Strategies Register'!O99="","",'9 - Mit. Strategies Register'!O99)</f>
        <v/>
      </c>
      <c r="CT351" s="41" t="str">
        <f>IF('9 - Mit. Strategies Register'!P99="","",'9 - Mit. Strategies Register'!P99)</f>
        <v/>
      </c>
      <c r="CU351" s="20" t="str">
        <f>IF('9 - Mit. Strategies Register'!Q99="","",'9 - Mit. Strategies Register'!Q99)</f>
        <v/>
      </c>
      <c r="CV351" s="20" t="str">
        <f>IF('9 - Mit. Strategies Register'!R99="","",'9 - Mit. Strategies Register'!R99)</f>
        <v/>
      </c>
      <c r="CW351" s="41" t="str">
        <f>IF('9 - Mit. Strategies Register'!S99="","",'9 - Mit. Strategies Register'!S99)</f>
        <v/>
      </c>
    </row>
    <row r="352" spans="94:101" s="18" customFormat="1" x14ac:dyDescent="0.25">
      <c r="CP352" s="21" t="str">
        <f>IF('9 - Mit. Strategies Register'!A100="","",'9 - Mit. Strategies Register'!A100)</f>
        <v/>
      </c>
      <c r="CQ352" s="23" t="str">
        <f>IF('9 - Mit. Strategies Register'!B100="","",'9 - Mit. Strategies Register'!B100)</f>
        <v/>
      </c>
      <c r="CR352" s="23" t="str">
        <f>IF('9 - Mit. Strategies Register'!D100="","",'9 - Mit. Strategies Register'!D100)</f>
        <v/>
      </c>
      <c r="CS352" s="42" t="str">
        <f>IF('9 - Mit. Strategies Register'!O100="","",'9 - Mit. Strategies Register'!O100)</f>
        <v/>
      </c>
      <c r="CT352" s="42" t="str">
        <f>IF('9 - Mit. Strategies Register'!P100="","",'9 - Mit. Strategies Register'!P100)</f>
        <v/>
      </c>
      <c r="CU352" s="23" t="str">
        <f>IF('9 - Mit. Strategies Register'!Q100="","",'9 - Mit. Strategies Register'!Q100)</f>
        <v/>
      </c>
      <c r="CV352" s="23" t="str">
        <f>IF('9 - Mit. Strategies Register'!R100="","",'9 - Mit. Strategies Register'!R100)</f>
        <v/>
      </c>
      <c r="CW352" s="42" t="str">
        <f>IF('9 - Mit. Strategies Register'!S100="","",'9 - Mit. Strategies Register'!S100)</f>
        <v/>
      </c>
    </row>
    <row r="353" spans="19:160" s="18" customFormat="1" x14ac:dyDescent="0.25">
      <c r="CP353" s="19" t="str">
        <f>IF('9 - Mit. Strategies Register'!A101="","",'9 - Mit. Strategies Register'!A101)</f>
        <v/>
      </c>
      <c r="CQ353" s="20" t="str">
        <f>IF('9 - Mit. Strategies Register'!B101="","",'9 - Mit. Strategies Register'!B101)</f>
        <v/>
      </c>
      <c r="CR353" s="20" t="str">
        <f>IF('9 - Mit. Strategies Register'!D101="","",'9 - Mit. Strategies Register'!D101)</f>
        <v/>
      </c>
      <c r="CS353" s="41" t="str">
        <f>IF('9 - Mit. Strategies Register'!O101="","",'9 - Mit. Strategies Register'!O101)</f>
        <v/>
      </c>
      <c r="CT353" s="41" t="str">
        <f>IF('9 - Mit. Strategies Register'!P101="","",'9 - Mit. Strategies Register'!P101)</f>
        <v/>
      </c>
      <c r="CU353" s="20" t="str">
        <f>IF('9 - Mit. Strategies Register'!Q101="","",'9 - Mit. Strategies Register'!Q101)</f>
        <v/>
      </c>
      <c r="CV353" s="20" t="str">
        <f>IF('9 - Mit. Strategies Register'!R101="","",'9 - Mit. Strategies Register'!R101)</f>
        <v/>
      </c>
      <c r="CW353" s="41" t="str">
        <f>IF('9 - Mit. Strategies Register'!S101="","",'9 - Mit. Strategies Register'!S101)</f>
        <v/>
      </c>
    </row>
    <row r="354" spans="19:160" s="18" customFormat="1" x14ac:dyDescent="0.25">
      <c r="CP354" s="21" t="str">
        <f>IF('9 - Mit. Strategies Register'!A102="","",'9 - Mit. Strategies Register'!A102)</f>
        <v/>
      </c>
      <c r="CQ354" s="23" t="str">
        <f>IF('9 - Mit. Strategies Register'!B102="","",'9 - Mit. Strategies Register'!B102)</f>
        <v/>
      </c>
      <c r="CR354" s="23" t="str">
        <f>IF('9 - Mit. Strategies Register'!D102="","",'9 - Mit. Strategies Register'!D102)</f>
        <v/>
      </c>
      <c r="CS354" s="42" t="str">
        <f>IF('9 - Mit. Strategies Register'!O102="","",'9 - Mit. Strategies Register'!O102)</f>
        <v/>
      </c>
      <c r="CT354" s="42" t="str">
        <f>IF('9 - Mit. Strategies Register'!P102="","",'9 - Mit. Strategies Register'!P102)</f>
        <v/>
      </c>
      <c r="CU354" s="23" t="str">
        <f>IF('9 - Mit. Strategies Register'!Q102="","",'9 - Mit. Strategies Register'!Q102)</f>
        <v/>
      </c>
      <c r="CV354" s="23" t="str">
        <f>IF('9 - Mit. Strategies Register'!R102="","",'9 - Mit. Strategies Register'!R102)</f>
        <v/>
      </c>
      <c r="CW354" s="42" t="str">
        <f>IF('9 - Mit. Strategies Register'!S102="","",'9 - Mit. Strategies Register'!S102)</f>
        <v/>
      </c>
    </row>
    <row r="355" spans="19:160" s="18" customFormat="1" x14ac:dyDescent="0.25">
      <c r="CP355" s="19" t="str">
        <f>IF('9 - Mit. Strategies Register'!A103="","",'9 - Mit. Strategies Register'!A103)</f>
        <v/>
      </c>
      <c r="CQ355" s="20" t="str">
        <f>IF('9 - Mit. Strategies Register'!B103="","",'9 - Mit. Strategies Register'!B103)</f>
        <v/>
      </c>
      <c r="CR355" s="20" t="str">
        <f>IF('9 - Mit. Strategies Register'!D103="","",'9 - Mit. Strategies Register'!D103)</f>
        <v/>
      </c>
      <c r="CS355" s="41" t="str">
        <f>IF('9 - Mit. Strategies Register'!O103="","",'9 - Mit. Strategies Register'!O103)</f>
        <v/>
      </c>
      <c r="CT355" s="41" t="str">
        <f>IF('9 - Mit. Strategies Register'!P103="","",'9 - Mit. Strategies Register'!P103)</f>
        <v/>
      </c>
      <c r="CU355" s="20" t="str">
        <f>IF('9 - Mit. Strategies Register'!Q103="","",'9 - Mit. Strategies Register'!Q103)</f>
        <v/>
      </c>
      <c r="CV355" s="20" t="str">
        <f>IF('9 - Mit. Strategies Register'!R103="","",'9 - Mit. Strategies Register'!R103)</f>
        <v/>
      </c>
      <c r="CW355" s="41" t="str">
        <f>IF('9 - Mit. Strategies Register'!S103="","",'9 - Mit. Strategies Register'!S103)</f>
        <v/>
      </c>
    </row>
    <row r="356" spans="19:160" s="18" customFormat="1" x14ac:dyDescent="0.25">
      <c r="CP356" s="21" t="str">
        <f>IF('9 - Mit. Strategies Register'!A104="","",'9 - Mit. Strategies Register'!A104)</f>
        <v/>
      </c>
      <c r="CQ356" s="23" t="str">
        <f>IF('9 - Mit. Strategies Register'!B104="","",'9 - Mit. Strategies Register'!B104)</f>
        <v/>
      </c>
      <c r="CR356" s="23" t="str">
        <f>IF('9 - Mit. Strategies Register'!D104="","",'9 - Mit. Strategies Register'!D104)</f>
        <v/>
      </c>
      <c r="CS356" s="42" t="str">
        <f>IF('9 - Mit. Strategies Register'!O104="","",'9 - Mit. Strategies Register'!O104)</f>
        <v/>
      </c>
      <c r="CT356" s="42" t="str">
        <f>IF('9 - Mit. Strategies Register'!P104="","",'9 - Mit. Strategies Register'!P104)</f>
        <v/>
      </c>
      <c r="CU356" s="23" t="str">
        <f>IF('9 - Mit. Strategies Register'!Q104="","",'9 - Mit. Strategies Register'!Q104)</f>
        <v/>
      </c>
      <c r="CV356" s="23" t="str">
        <f>IF('9 - Mit. Strategies Register'!R104="","",'9 - Mit. Strategies Register'!R104)</f>
        <v/>
      </c>
      <c r="CW356" s="42" t="str">
        <f>IF('9 - Mit. Strategies Register'!S104="","",'9 - Mit. Strategies Register'!S104)</f>
        <v/>
      </c>
    </row>
    <row r="357" spans="19:160" s="18" customFormat="1" x14ac:dyDescent="0.25">
      <c r="CP357" s="19" t="str">
        <f>IF('9 - Mit. Strategies Register'!A105="","",'9 - Mit. Strategies Register'!A105)</f>
        <v/>
      </c>
      <c r="CQ357" s="20" t="str">
        <f>IF('9 - Mit. Strategies Register'!B105="","",'9 - Mit. Strategies Register'!B105)</f>
        <v/>
      </c>
      <c r="CR357" s="20" t="str">
        <f>IF('9 - Mit. Strategies Register'!D105="","",'9 - Mit. Strategies Register'!D105)</f>
        <v/>
      </c>
      <c r="CS357" s="41" t="str">
        <f>IF('9 - Mit. Strategies Register'!O105="","",'9 - Mit. Strategies Register'!O105)</f>
        <v/>
      </c>
      <c r="CT357" s="41" t="str">
        <f>IF('9 - Mit. Strategies Register'!P105="","",'9 - Mit. Strategies Register'!P105)</f>
        <v/>
      </c>
      <c r="CU357" s="20" t="str">
        <f>IF('9 - Mit. Strategies Register'!Q105="","",'9 - Mit. Strategies Register'!Q105)</f>
        <v/>
      </c>
      <c r="CV357" s="20" t="str">
        <f>IF('9 - Mit. Strategies Register'!R105="","",'9 - Mit. Strategies Register'!R105)</f>
        <v/>
      </c>
      <c r="CW357" s="41" t="str">
        <f>IF('9 - Mit. Strategies Register'!S105="","",'9 - Mit. Strategies Register'!S105)</f>
        <v/>
      </c>
    </row>
    <row r="358" spans="19:160" s="18" customFormat="1" x14ac:dyDescent="0.25">
      <c r="CP358" s="21" t="str">
        <f>IF('9 - Mit. Strategies Register'!A106="","",'9 - Mit. Strategies Register'!A106)</f>
        <v/>
      </c>
      <c r="CQ358" s="23" t="str">
        <f>IF('9 - Mit. Strategies Register'!B106="","",'9 - Mit. Strategies Register'!B106)</f>
        <v/>
      </c>
      <c r="CR358" s="23" t="str">
        <f>IF('9 - Mit. Strategies Register'!D106="","",'9 - Mit. Strategies Register'!D106)</f>
        <v/>
      </c>
      <c r="CS358" s="42" t="str">
        <f>IF('9 - Mit. Strategies Register'!O106="","",'9 - Mit. Strategies Register'!O106)</f>
        <v/>
      </c>
      <c r="CT358" s="42" t="str">
        <f>IF('9 - Mit. Strategies Register'!P106="","",'9 - Mit. Strategies Register'!P106)</f>
        <v/>
      </c>
      <c r="CU358" s="23" t="str">
        <f>IF('9 - Mit. Strategies Register'!Q106="","",'9 - Mit. Strategies Register'!Q106)</f>
        <v/>
      </c>
      <c r="CV358" s="23" t="str">
        <f>IF('9 - Mit. Strategies Register'!R106="","",'9 - Mit. Strategies Register'!R106)</f>
        <v/>
      </c>
      <c r="CW358" s="42" t="str">
        <f>IF('9 - Mit. Strategies Register'!S106="","",'9 - Mit. Strategies Register'!S106)</f>
        <v/>
      </c>
    </row>
    <row r="359" spans="19:160" s="18" customFormat="1" x14ac:dyDescent="0.25">
      <c r="CP359" s="19" t="str">
        <f>IF('9 - Mit. Strategies Register'!A107="","",'9 - Mit. Strategies Register'!A107)</f>
        <v/>
      </c>
      <c r="CQ359" s="20" t="str">
        <f>IF('9 - Mit. Strategies Register'!B107="","",'9 - Mit. Strategies Register'!B107)</f>
        <v/>
      </c>
      <c r="CR359" s="20" t="str">
        <f>IF('9 - Mit. Strategies Register'!D107="","",'9 - Mit. Strategies Register'!D107)</f>
        <v/>
      </c>
      <c r="CS359" s="41" t="str">
        <f>IF('9 - Mit. Strategies Register'!O107="","",'9 - Mit. Strategies Register'!O107)</f>
        <v/>
      </c>
      <c r="CT359" s="41" t="str">
        <f>IF('9 - Mit. Strategies Register'!P107="","",'9 - Mit. Strategies Register'!P107)</f>
        <v/>
      </c>
      <c r="CU359" s="20" t="str">
        <f>IF('9 - Mit. Strategies Register'!Q107="","",'9 - Mit. Strategies Register'!Q107)</f>
        <v/>
      </c>
      <c r="CV359" s="20" t="str">
        <f>IF('9 - Mit. Strategies Register'!R107="","",'9 - Mit. Strategies Register'!R107)</f>
        <v/>
      </c>
      <c r="CW359" s="41" t="str">
        <f>IF('9 - Mit. Strategies Register'!S107="","",'9 - Mit. Strategies Register'!S107)</f>
        <v/>
      </c>
    </row>
    <row r="360" spans="19:160" s="18" customFormat="1" ht="15.75" x14ac:dyDescent="0.25">
      <c r="CP360" s="21" t="str">
        <f>IF('9 - Mit. Strategies Register'!A108="","",'9 - Mit. Strategies Register'!A108)</f>
        <v/>
      </c>
      <c r="CQ360" s="23" t="str">
        <f>IF('9 - Mit. Strategies Register'!B108="","",'9 - Mit. Strategies Register'!B108)</f>
        <v/>
      </c>
      <c r="CR360" s="23" t="str">
        <f>IF('9 - Mit. Strategies Register'!D108="","",'9 - Mit. Strategies Register'!D108)</f>
        <v/>
      </c>
      <c r="CS360" s="42" t="str">
        <f>IF('9 - Mit. Strategies Register'!O108="","",'9 - Mit. Strategies Register'!O108)</f>
        <v/>
      </c>
      <c r="CT360" s="42" t="str">
        <f>IF('9 - Mit. Strategies Register'!P108="","",'9 - Mit. Strategies Register'!P108)</f>
        <v/>
      </c>
      <c r="CU360" s="23" t="str">
        <f>IF('9 - Mit. Strategies Register'!Q108="","",'9 - Mit. Strategies Register'!Q108)</f>
        <v/>
      </c>
      <c r="CV360" s="23" t="str">
        <f>IF('9 - Mit. Strategies Register'!R108="","",'9 - Mit. Strategies Register'!R108)</f>
        <v/>
      </c>
      <c r="CW360" s="42" t="str">
        <f>IF('9 - Mit. Strategies Register'!S108="","",'9 - Mit. Strategies Register'!S108)</f>
        <v/>
      </c>
      <c r="EO360" s="27" t="s">
        <v>223</v>
      </c>
      <c r="EP360" s="27"/>
    </row>
    <row r="361" spans="19:160" x14ac:dyDescent="0.25">
      <c r="S361" s="18"/>
      <c r="T361" s="18"/>
      <c r="U361" s="18"/>
      <c r="EO361" s="614" t="s">
        <v>208</v>
      </c>
      <c r="EP361" s="614" t="s">
        <v>356</v>
      </c>
      <c r="EQ361" s="614" t="s">
        <v>209</v>
      </c>
      <c r="ER361" s="30"/>
      <c r="ES361" s="28"/>
      <c r="ET361" s="28"/>
      <c r="EU361" s="28"/>
      <c r="EV361" s="28"/>
      <c r="EW361" s="28"/>
      <c r="EX361" s="28"/>
      <c r="EY361" s="28"/>
      <c r="EZ361" s="28"/>
      <c r="FA361" s="28"/>
      <c r="FB361" s="28"/>
      <c r="FC361" s="28"/>
      <c r="FD361" s="28"/>
    </row>
    <row r="362" spans="19:160" x14ac:dyDescent="0.25">
      <c r="EO362" s="43">
        <v>1</v>
      </c>
      <c r="EP362" s="44"/>
      <c r="EQ362" s="45"/>
    </row>
    <row r="363" spans="19:160" x14ac:dyDescent="0.25">
      <c r="EO363" s="29">
        <v>2</v>
      </c>
      <c r="EP363" s="31"/>
      <c r="EQ363" s="32"/>
    </row>
    <row r="364" spans="19:160" x14ac:dyDescent="0.25">
      <c r="EO364" s="43">
        <v>3</v>
      </c>
      <c r="EP364" s="44"/>
      <c r="EQ364" s="45"/>
    </row>
    <row r="365" spans="19:160" x14ac:dyDescent="0.25">
      <c r="EM365" s="2"/>
      <c r="EO365" s="29">
        <v>4</v>
      </c>
      <c r="EP365" s="31"/>
      <c r="EQ365" s="32"/>
    </row>
    <row r="366" spans="19:160" x14ac:dyDescent="0.25">
      <c r="EO366" s="43">
        <v>5</v>
      </c>
      <c r="EP366" s="44"/>
      <c r="EQ366" s="45"/>
    </row>
    <row r="367" spans="19:160" x14ac:dyDescent="0.25">
      <c r="EO367" s="29">
        <v>6</v>
      </c>
      <c r="EP367" s="31"/>
      <c r="EQ367" s="32"/>
    </row>
    <row r="368" spans="19:160" x14ac:dyDescent="0.25">
      <c r="EO368" s="43">
        <v>7</v>
      </c>
      <c r="EP368" s="44"/>
      <c r="EQ368" s="45"/>
    </row>
    <row r="369" spans="145:147" x14ac:dyDescent="0.25">
      <c r="EO369" s="29">
        <v>8</v>
      </c>
      <c r="EP369" s="31"/>
      <c r="EQ369" s="32"/>
    </row>
    <row r="370" spans="145:147" x14ac:dyDescent="0.25">
      <c r="EO370" s="43">
        <v>9</v>
      </c>
      <c r="EP370" s="44"/>
      <c r="EQ370" s="45"/>
    </row>
    <row r="371" spans="145:147" x14ac:dyDescent="0.25">
      <c r="EO371" s="29">
        <v>10</v>
      </c>
      <c r="EP371" s="31"/>
      <c r="EQ371" s="32"/>
    </row>
    <row r="372" spans="145:147" x14ac:dyDescent="0.25">
      <c r="EO372" s="43">
        <v>11</v>
      </c>
      <c r="EP372" s="44"/>
      <c r="EQ372" s="45"/>
    </row>
    <row r="373" spans="145:147" x14ac:dyDescent="0.25">
      <c r="EO373" s="29">
        <v>12</v>
      </c>
      <c r="EP373" s="31"/>
      <c r="EQ373" s="32"/>
    </row>
    <row r="374" spans="145:147" x14ac:dyDescent="0.25">
      <c r="EO374" s="43">
        <v>13</v>
      </c>
      <c r="EP374" s="44"/>
      <c r="EQ374" s="45"/>
    </row>
    <row r="375" spans="145:147" x14ac:dyDescent="0.25">
      <c r="EO375" s="29">
        <v>14</v>
      </c>
      <c r="EP375" s="31"/>
      <c r="EQ375" s="32"/>
    </row>
    <row r="376" spans="145:147" x14ac:dyDescent="0.25">
      <c r="EO376" s="43">
        <v>15</v>
      </c>
      <c r="EP376" s="44"/>
      <c r="EQ376" s="45"/>
    </row>
    <row r="377" spans="145:147" x14ac:dyDescent="0.25">
      <c r="EO377" s="29">
        <v>16</v>
      </c>
      <c r="EP377" s="31"/>
      <c r="EQ377" s="32"/>
    </row>
    <row r="378" spans="145:147" x14ac:dyDescent="0.25">
      <c r="EO378" s="43">
        <v>17</v>
      </c>
      <c r="EP378" s="44"/>
      <c r="EQ378" s="45"/>
    </row>
    <row r="379" spans="145:147" x14ac:dyDescent="0.25">
      <c r="EO379" s="29">
        <v>18</v>
      </c>
      <c r="EP379" s="31"/>
      <c r="EQ379" s="32"/>
    </row>
    <row r="380" spans="145:147" x14ac:dyDescent="0.25">
      <c r="EO380" s="43">
        <v>19</v>
      </c>
      <c r="EP380" s="44"/>
      <c r="EQ380" s="45"/>
    </row>
    <row r="381" spans="145:147" x14ac:dyDescent="0.25">
      <c r="EO381" s="29">
        <v>20</v>
      </c>
      <c r="EP381" s="31"/>
      <c r="EQ381" s="32"/>
    </row>
    <row r="382" spans="145:147" x14ac:dyDescent="0.25">
      <c r="EO382" s="43">
        <v>21</v>
      </c>
      <c r="EP382" s="44"/>
      <c r="EQ382" s="45"/>
    </row>
    <row r="383" spans="145:147" x14ac:dyDescent="0.25">
      <c r="EO383" s="29">
        <v>22</v>
      </c>
      <c r="EP383" s="31"/>
      <c r="EQ383" s="32"/>
    </row>
    <row r="384" spans="145:147" x14ac:dyDescent="0.25">
      <c r="EO384" s="43">
        <v>23</v>
      </c>
      <c r="EP384" s="44"/>
      <c r="EQ384" s="45"/>
    </row>
    <row r="385" spans="145:147" x14ac:dyDescent="0.25">
      <c r="EO385" s="29">
        <v>24</v>
      </c>
      <c r="EP385" s="31"/>
      <c r="EQ385" s="32"/>
    </row>
    <row r="386" spans="145:147" x14ac:dyDescent="0.25">
      <c r="EO386" s="43">
        <v>25</v>
      </c>
      <c r="EP386" s="44"/>
      <c r="EQ386" s="45"/>
    </row>
    <row r="387" spans="145:147" x14ac:dyDescent="0.25">
      <c r="EO387" s="29">
        <v>26</v>
      </c>
      <c r="EP387" s="31"/>
      <c r="EQ387" s="32"/>
    </row>
    <row r="388" spans="145:147" x14ac:dyDescent="0.25">
      <c r="EO388" s="43">
        <v>27</v>
      </c>
      <c r="EP388" s="44"/>
      <c r="EQ388" s="45"/>
    </row>
    <row r="389" spans="145:147" x14ac:dyDescent="0.25">
      <c r="EO389" s="29">
        <v>28</v>
      </c>
      <c r="EP389" s="31"/>
      <c r="EQ389" s="32"/>
    </row>
    <row r="390" spans="145:147" x14ac:dyDescent="0.25">
      <c r="EO390" s="43">
        <v>29</v>
      </c>
      <c r="EP390" s="44"/>
      <c r="EQ390" s="45"/>
    </row>
    <row r="391" spans="145:147" x14ac:dyDescent="0.25">
      <c r="EO391" s="29">
        <v>30</v>
      </c>
      <c r="EP391" s="31"/>
      <c r="EQ391" s="32"/>
    </row>
    <row r="392" spans="145:147" x14ac:dyDescent="0.25">
      <c r="EO392" s="43">
        <v>31</v>
      </c>
      <c r="EP392" s="44"/>
      <c r="EQ392" s="45"/>
    </row>
    <row r="393" spans="145:147" x14ac:dyDescent="0.25">
      <c r="EO393" s="29">
        <v>32</v>
      </c>
      <c r="EP393" s="31"/>
      <c r="EQ393" s="32"/>
    </row>
    <row r="394" spans="145:147" x14ac:dyDescent="0.25">
      <c r="EO394" s="43">
        <v>33</v>
      </c>
      <c r="EP394" s="44"/>
      <c r="EQ394" s="45"/>
    </row>
    <row r="395" spans="145:147" x14ac:dyDescent="0.25">
      <c r="EO395" s="29">
        <v>34</v>
      </c>
      <c r="EP395" s="31"/>
      <c r="EQ395" s="32"/>
    </row>
    <row r="396" spans="145:147" x14ac:dyDescent="0.25">
      <c r="EO396" s="43">
        <v>35</v>
      </c>
      <c r="EP396" s="44"/>
      <c r="EQ396" s="45"/>
    </row>
    <row r="397" spans="145:147" x14ac:dyDescent="0.25">
      <c r="EO397" s="29">
        <v>36</v>
      </c>
      <c r="EP397" s="31"/>
      <c r="EQ397" s="32"/>
    </row>
    <row r="398" spans="145:147" x14ac:dyDescent="0.25">
      <c r="EO398" s="43">
        <v>37</v>
      </c>
      <c r="EP398" s="44"/>
      <c r="EQ398" s="45"/>
    </row>
    <row r="399" spans="145:147" x14ac:dyDescent="0.25">
      <c r="EO399" s="29">
        <v>38</v>
      </c>
      <c r="EP399" s="31"/>
      <c r="EQ399" s="32"/>
    </row>
    <row r="400" spans="145:147" x14ac:dyDescent="0.25">
      <c r="EO400" s="43">
        <v>39</v>
      </c>
      <c r="EP400" s="44"/>
      <c r="EQ400" s="45"/>
    </row>
    <row r="401" spans="145:147" x14ac:dyDescent="0.25">
      <c r="EO401" s="29">
        <v>40</v>
      </c>
      <c r="EP401" s="31"/>
      <c r="EQ401" s="32"/>
    </row>
    <row r="402" spans="145:147" x14ac:dyDescent="0.25">
      <c r="EO402" s="43">
        <v>41</v>
      </c>
      <c r="EP402" s="44"/>
      <c r="EQ402" s="45"/>
    </row>
    <row r="403" spans="145:147" x14ac:dyDescent="0.25">
      <c r="EO403" s="29">
        <v>42</v>
      </c>
      <c r="EP403" s="31"/>
      <c r="EQ403" s="32"/>
    </row>
    <row r="404" spans="145:147" x14ac:dyDescent="0.25">
      <c r="EO404" s="43">
        <v>43</v>
      </c>
      <c r="EP404" s="44"/>
      <c r="EQ404" s="45"/>
    </row>
    <row r="405" spans="145:147" x14ac:dyDescent="0.25">
      <c r="EO405" s="29">
        <v>44</v>
      </c>
      <c r="EP405" s="31"/>
      <c r="EQ405" s="32"/>
    </row>
    <row r="406" spans="145:147" x14ac:dyDescent="0.25">
      <c r="EO406" s="43">
        <v>45</v>
      </c>
      <c r="EP406" s="44"/>
      <c r="EQ406" s="45"/>
    </row>
    <row r="407" spans="145:147" x14ac:dyDescent="0.25">
      <c r="EO407" s="29">
        <v>46</v>
      </c>
      <c r="EP407" s="31"/>
      <c r="EQ407" s="32"/>
    </row>
    <row r="408" spans="145:147" x14ac:dyDescent="0.25">
      <c r="EO408" s="43">
        <v>47</v>
      </c>
      <c r="EP408" s="44"/>
      <c r="EQ408" s="45"/>
    </row>
    <row r="409" spans="145:147" x14ac:dyDescent="0.25">
      <c r="EO409" s="29">
        <v>48</v>
      </c>
      <c r="EP409" s="31"/>
      <c r="EQ409" s="32"/>
    </row>
    <row r="410" spans="145:147" x14ac:dyDescent="0.25">
      <c r="EO410" s="43">
        <v>49</v>
      </c>
      <c r="EP410" s="44"/>
      <c r="EQ410" s="45"/>
    </row>
    <row r="411" spans="145:147" x14ac:dyDescent="0.25">
      <c r="EO411" s="29">
        <v>50</v>
      </c>
      <c r="EP411" s="31"/>
      <c r="EQ411" s="32"/>
    </row>
    <row r="412" spans="145:147" x14ac:dyDescent="0.25">
      <c r="EO412" s="43">
        <v>51</v>
      </c>
      <c r="EP412" s="44"/>
      <c r="EQ412" s="45"/>
    </row>
    <row r="413" spans="145:147" x14ac:dyDescent="0.25">
      <c r="EO413" s="29">
        <v>52</v>
      </c>
      <c r="EP413" s="31"/>
      <c r="EQ413" s="32"/>
    </row>
    <row r="414" spans="145:147" x14ac:dyDescent="0.25">
      <c r="EO414" s="43">
        <v>53</v>
      </c>
      <c r="EP414" s="44"/>
      <c r="EQ414" s="45"/>
    </row>
    <row r="415" spans="145:147" x14ac:dyDescent="0.25">
      <c r="EO415" s="29">
        <v>54</v>
      </c>
      <c r="EP415" s="31"/>
      <c r="EQ415" s="32"/>
    </row>
    <row r="416" spans="145:147" x14ac:dyDescent="0.25">
      <c r="EO416" s="43">
        <v>55</v>
      </c>
      <c r="EP416" s="44"/>
      <c r="EQ416" s="45"/>
    </row>
    <row r="417" spans="145:147" x14ac:dyDescent="0.25">
      <c r="EO417" s="29">
        <v>56</v>
      </c>
      <c r="EP417" s="31"/>
      <c r="EQ417" s="32"/>
    </row>
    <row r="418" spans="145:147" x14ac:dyDescent="0.25">
      <c r="EO418" s="43">
        <v>57</v>
      </c>
      <c r="EP418" s="44"/>
      <c r="EQ418" s="45"/>
    </row>
    <row r="419" spans="145:147" x14ac:dyDescent="0.25">
      <c r="EO419" s="29">
        <v>58</v>
      </c>
      <c r="EP419" s="31"/>
      <c r="EQ419" s="32"/>
    </row>
    <row r="420" spans="145:147" x14ac:dyDescent="0.25">
      <c r="EO420" s="43">
        <v>59</v>
      </c>
      <c r="EP420" s="44"/>
      <c r="EQ420" s="45"/>
    </row>
    <row r="421" spans="145:147" x14ac:dyDescent="0.25">
      <c r="EO421" s="29">
        <v>60</v>
      </c>
      <c r="EP421" s="31"/>
      <c r="EQ421" s="32"/>
    </row>
    <row r="422" spans="145:147" x14ac:dyDescent="0.25">
      <c r="EO422" s="43">
        <v>61</v>
      </c>
      <c r="EP422" s="44"/>
      <c r="EQ422" s="45"/>
    </row>
    <row r="423" spans="145:147" x14ac:dyDescent="0.25">
      <c r="EO423" s="29">
        <v>62</v>
      </c>
      <c r="EP423" s="31"/>
      <c r="EQ423" s="32"/>
    </row>
    <row r="424" spans="145:147" x14ac:dyDescent="0.25">
      <c r="EO424" s="43">
        <v>63</v>
      </c>
      <c r="EP424" s="44"/>
      <c r="EQ424" s="45"/>
    </row>
    <row r="425" spans="145:147" x14ac:dyDescent="0.25">
      <c r="EO425" s="29">
        <v>64</v>
      </c>
      <c r="EP425" s="31"/>
      <c r="EQ425" s="32"/>
    </row>
    <row r="426" spans="145:147" x14ac:dyDescent="0.25">
      <c r="EO426" s="43">
        <v>65</v>
      </c>
      <c r="EP426" s="44"/>
      <c r="EQ426" s="45"/>
    </row>
    <row r="427" spans="145:147" x14ac:dyDescent="0.25">
      <c r="EO427" s="29">
        <v>66</v>
      </c>
      <c r="EP427" s="31"/>
      <c r="EQ427" s="32"/>
    </row>
    <row r="428" spans="145:147" x14ac:dyDescent="0.25">
      <c r="EO428" s="43">
        <v>67</v>
      </c>
      <c r="EP428" s="44"/>
      <c r="EQ428" s="45"/>
    </row>
    <row r="429" spans="145:147" x14ac:dyDescent="0.25">
      <c r="EO429" s="29">
        <v>68</v>
      </c>
      <c r="EP429" s="31"/>
      <c r="EQ429" s="32"/>
    </row>
    <row r="430" spans="145:147" x14ac:dyDescent="0.25">
      <c r="EO430" s="43">
        <v>69</v>
      </c>
      <c r="EP430" s="44"/>
      <c r="EQ430" s="45"/>
    </row>
    <row r="431" spans="145:147" x14ac:dyDescent="0.25">
      <c r="EO431" s="29">
        <v>70</v>
      </c>
      <c r="EP431" s="31"/>
      <c r="EQ431" s="32"/>
    </row>
    <row r="432" spans="145:147" x14ac:dyDescent="0.25">
      <c r="EO432" s="43">
        <v>71</v>
      </c>
      <c r="EP432" s="44"/>
      <c r="EQ432" s="45"/>
    </row>
    <row r="433" spans="145:147" x14ac:dyDescent="0.25">
      <c r="EO433" s="29">
        <v>72</v>
      </c>
      <c r="EP433" s="31"/>
      <c r="EQ433" s="32"/>
    </row>
    <row r="434" spans="145:147" x14ac:dyDescent="0.25">
      <c r="EO434" s="43">
        <v>73</v>
      </c>
      <c r="EP434" s="44"/>
      <c r="EQ434" s="45"/>
    </row>
    <row r="435" spans="145:147" x14ac:dyDescent="0.25">
      <c r="EO435" s="29">
        <v>74</v>
      </c>
      <c r="EP435" s="31"/>
      <c r="EQ435" s="32"/>
    </row>
    <row r="436" spans="145:147" x14ac:dyDescent="0.25">
      <c r="EO436" s="43">
        <v>75</v>
      </c>
      <c r="EP436" s="44"/>
      <c r="EQ436" s="45"/>
    </row>
    <row r="437" spans="145:147" x14ac:dyDescent="0.25">
      <c r="EO437" s="29">
        <v>76</v>
      </c>
      <c r="EP437" s="31"/>
      <c r="EQ437" s="32"/>
    </row>
    <row r="438" spans="145:147" x14ac:dyDescent="0.25">
      <c r="EO438" s="43">
        <v>77</v>
      </c>
      <c r="EP438" s="44"/>
      <c r="EQ438" s="45"/>
    </row>
    <row r="439" spans="145:147" x14ac:dyDescent="0.25">
      <c r="EO439" s="29">
        <v>78</v>
      </c>
      <c r="EP439" s="31"/>
      <c r="EQ439" s="32"/>
    </row>
    <row r="440" spans="145:147" x14ac:dyDescent="0.25">
      <c r="EO440" s="43">
        <v>79</v>
      </c>
      <c r="EP440" s="44"/>
      <c r="EQ440" s="45"/>
    </row>
    <row r="441" spans="145:147" x14ac:dyDescent="0.25">
      <c r="EO441" s="29">
        <v>80</v>
      </c>
      <c r="EP441" s="31"/>
      <c r="EQ441" s="32"/>
    </row>
  </sheetData>
  <sheetProtection sheet="1" scenarios="1"/>
  <dataConsolidate link="1"/>
  <mergeCells count="59">
    <mergeCell ref="AU58:AW58"/>
    <mergeCell ref="AU47:AW47"/>
    <mergeCell ref="AU48:AW48"/>
    <mergeCell ref="AU49:AW49"/>
    <mergeCell ref="AU50:AW50"/>
    <mergeCell ref="AU51:AW51"/>
    <mergeCell ref="AU52:AW52"/>
    <mergeCell ref="AU53:AW53"/>
    <mergeCell ref="AU54:AW54"/>
    <mergeCell ref="AU55:AW55"/>
    <mergeCell ref="AU56:AW56"/>
    <mergeCell ref="AU57:AW57"/>
    <mergeCell ref="AU70:AW70"/>
    <mergeCell ref="AU59:AW59"/>
    <mergeCell ref="AU60:AW60"/>
    <mergeCell ref="AU61:AW61"/>
    <mergeCell ref="AU62:AW62"/>
    <mergeCell ref="AU63:AW63"/>
    <mergeCell ref="AU64:AW64"/>
    <mergeCell ref="AU65:AW65"/>
    <mergeCell ref="AU66:AW66"/>
    <mergeCell ref="AU67:AW67"/>
    <mergeCell ref="AU68:AW68"/>
    <mergeCell ref="AU69:AW69"/>
    <mergeCell ref="AU82:AW82"/>
    <mergeCell ref="AU71:AW71"/>
    <mergeCell ref="AU72:AW72"/>
    <mergeCell ref="AU73:AW73"/>
    <mergeCell ref="AU74:AW74"/>
    <mergeCell ref="AU75:AW75"/>
    <mergeCell ref="AU76:AW76"/>
    <mergeCell ref="AU77:AW77"/>
    <mergeCell ref="AU78:AW78"/>
    <mergeCell ref="AU79:AW79"/>
    <mergeCell ref="AU80:AW80"/>
    <mergeCell ref="AU81:AW81"/>
    <mergeCell ref="AU83:AW83"/>
    <mergeCell ref="AU84:AW84"/>
    <mergeCell ref="AU85:AW85"/>
    <mergeCell ref="AU86:AW86"/>
    <mergeCell ref="AU87:AW87"/>
    <mergeCell ref="AU88:AW88"/>
    <mergeCell ref="AU89:AW89"/>
    <mergeCell ref="AU90:AW90"/>
    <mergeCell ref="AU91:AW91"/>
    <mergeCell ref="AU92:AW92"/>
    <mergeCell ref="AU93:AW93"/>
    <mergeCell ref="AU98:AW98"/>
    <mergeCell ref="AU99:AW99"/>
    <mergeCell ref="AU105:AW105"/>
    <mergeCell ref="AU101:AW101"/>
    <mergeCell ref="AU102:AW102"/>
    <mergeCell ref="AU103:AW103"/>
    <mergeCell ref="AU104:AW104"/>
    <mergeCell ref="AU100:AW100"/>
    <mergeCell ref="AU95:AW95"/>
    <mergeCell ref="AU96:AW96"/>
    <mergeCell ref="AU97:AW97"/>
    <mergeCell ref="AU94:AW94"/>
  </mergeCells>
  <conditionalFormatting sqref="BC35:BH35 BC25:BN27 BC28 BI28 BC29:BH30 BC31 BD33:BH34 BI29:BN35 BC36:BC40 BD36:BE36 BD37 BI36:BI37 BO25:BO40">
    <cfRule type="containsBlanks" dxfId="26" priority="38">
      <formula>LEN(TRIM(BC25))=0</formula>
    </cfRule>
  </conditionalFormatting>
  <conditionalFormatting sqref="BC32:BC34">
    <cfRule type="containsBlanks" dxfId="25" priority="37">
      <formula>LEN(TRIM(BC32))=0</formula>
    </cfRule>
  </conditionalFormatting>
  <conditionalFormatting sqref="BD28">
    <cfRule type="containsBlanks" dxfId="24" priority="36">
      <formula>LEN(TRIM(BD28))=0</formula>
    </cfRule>
  </conditionalFormatting>
  <conditionalFormatting sqref="BE28">
    <cfRule type="containsBlanks" dxfId="23" priority="35">
      <formula>LEN(TRIM(BE28))=0</formula>
    </cfRule>
  </conditionalFormatting>
  <conditionalFormatting sqref="BF28">
    <cfRule type="containsBlanks" dxfId="22" priority="34">
      <formula>LEN(TRIM(BF28))=0</formula>
    </cfRule>
  </conditionalFormatting>
  <conditionalFormatting sqref="BG28">
    <cfRule type="containsBlanks" dxfId="21" priority="33">
      <formula>LEN(TRIM(BG28))=0</formula>
    </cfRule>
  </conditionalFormatting>
  <conditionalFormatting sqref="BH28">
    <cfRule type="containsBlanks" dxfId="20" priority="32">
      <formula>LEN(TRIM(BH28))=0</formula>
    </cfRule>
  </conditionalFormatting>
  <conditionalFormatting sqref="BN28">
    <cfRule type="containsBlanks" dxfId="19" priority="27">
      <formula>LEN(TRIM(BN28))=0</formula>
    </cfRule>
  </conditionalFormatting>
  <conditionalFormatting sqref="BJ28">
    <cfRule type="containsBlanks" dxfId="18" priority="31">
      <formula>LEN(TRIM(BJ28))=0</formula>
    </cfRule>
  </conditionalFormatting>
  <conditionalFormatting sqref="BK28">
    <cfRule type="containsBlanks" dxfId="17" priority="30">
      <formula>LEN(TRIM(BK28))=0</formula>
    </cfRule>
  </conditionalFormatting>
  <conditionalFormatting sqref="BL28">
    <cfRule type="containsBlanks" dxfId="16" priority="29">
      <formula>LEN(TRIM(BL28))=0</formula>
    </cfRule>
  </conditionalFormatting>
  <conditionalFormatting sqref="BM28">
    <cfRule type="containsBlanks" dxfId="15" priority="28">
      <formula>LEN(TRIM(BM28))=0</formula>
    </cfRule>
  </conditionalFormatting>
  <conditionalFormatting sqref="BD31:BH32">
    <cfRule type="containsBlanks" dxfId="14" priority="15">
      <formula>LEN(TRIM(BD31))=0</formula>
    </cfRule>
  </conditionalFormatting>
  <conditionalFormatting sqref="CY37:DD37 CY25:DJ27 CY28 DE28 CY31:DD32 CY33 CZ35:DD36 DE31:DJ37 CZ38:CZ39 DA38 CY38:CY42 DE38:DE42 DK25:DK42">
    <cfRule type="containsBlanks" dxfId="13" priority="14">
      <formula>LEN(TRIM(CY25))=0</formula>
    </cfRule>
  </conditionalFormatting>
  <conditionalFormatting sqref="CY34:CY36">
    <cfRule type="containsBlanks" dxfId="12" priority="13">
      <formula>LEN(TRIM(CY34))=0</formula>
    </cfRule>
  </conditionalFormatting>
  <conditionalFormatting sqref="CZ28">
    <cfRule type="containsBlanks" dxfId="11" priority="12">
      <formula>LEN(TRIM(CZ28))=0</formula>
    </cfRule>
  </conditionalFormatting>
  <conditionalFormatting sqref="DA28">
    <cfRule type="containsBlanks" dxfId="10" priority="11">
      <formula>LEN(TRIM(DA28))=0</formula>
    </cfRule>
  </conditionalFormatting>
  <conditionalFormatting sqref="DB28">
    <cfRule type="containsBlanks" dxfId="9" priority="10">
      <formula>LEN(TRIM(DB28))=0</formula>
    </cfRule>
  </conditionalFormatting>
  <conditionalFormatting sqref="DC28">
    <cfRule type="containsBlanks" dxfId="8" priority="9">
      <formula>LEN(TRIM(DC28))=0</formula>
    </cfRule>
  </conditionalFormatting>
  <conditionalFormatting sqref="DD28">
    <cfRule type="containsBlanks" dxfId="7" priority="8">
      <formula>LEN(TRIM(DD28))=0</formula>
    </cfRule>
  </conditionalFormatting>
  <conditionalFormatting sqref="DJ28">
    <cfRule type="containsBlanks" dxfId="6" priority="3">
      <formula>LEN(TRIM(DJ28))=0</formula>
    </cfRule>
  </conditionalFormatting>
  <conditionalFormatting sqref="DF28">
    <cfRule type="containsBlanks" dxfId="5" priority="7">
      <formula>LEN(TRIM(DF28))=0</formula>
    </cfRule>
  </conditionalFormatting>
  <conditionalFormatting sqref="DG28">
    <cfRule type="containsBlanks" dxfId="4" priority="6">
      <formula>LEN(TRIM(DG28))=0</formula>
    </cfRule>
  </conditionalFormatting>
  <conditionalFormatting sqref="DH28">
    <cfRule type="containsBlanks" dxfId="3" priority="5">
      <formula>LEN(TRIM(DH28))=0</formula>
    </cfRule>
  </conditionalFormatting>
  <conditionalFormatting sqref="DI28">
    <cfRule type="containsBlanks" dxfId="2" priority="4">
      <formula>LEN(TRIM(DI28))=0</formula>
    </cfRule>
  </conditionalFormatting>
  <conditionalFormatting sqref="CZ33:DD34">
    <cfRule type="containsBlanks" dxfId="1" priority="2">
      <formula>LEN(TRIM(CZ33))=0</formula>
    </cfRule>
  </conditionalFormatting>
  <conditionalFormatting sqref="BI38:BI40">
    <cfRule type="containsBlanks" dxfId="0" priority="1">
      <formula>LEN(TRIM(BI38))=0</formula>
    </cfRule>
  </conditionalFormatting>
  <pageMargins left="0.2" right="0.2" top="0.25" bottom="0.25" header="0.3" footer="0.3"/>
  <pageSetup scale="45" orientation="landscape" r:id="rId1"/>
  <colBreaks count="5" manualBreakCount="5">
    <brk id="24" max="40" man="1"/>
    <brk id="35" max="40" man="1"/>
    <brk id="66" max="40" man="1"/>
    <brk id="81" max="40" man="1"/>
    <brk id="114" max="44" man="1"/>
  </colBreaks>
  <drawing r:id="rId2"/>
  <legacyDrawing r:id="rId3"/>
  <oleObjects>
    <mc:AlternateContent xmlns:mc="http://schemas.openxmlformats.org/markup-compatibility/2006">
      <mc:Choice Requires="x14">
        <oleObject progId="AcroExch.Document.11" dvAspect="DVASPECT_ICON" shapeId="68698" r:id="rId4">
          <objectPr defaultSize="0" autoPict="0" r:id="rId5">
            <anchor moveWithCells="1">
              <from>
                <xdr:col>0</xdr:col>
                <xdr:colOff>123825</xdr:colOff>
                <xdr:row>2</xdr:row>
                <xdr:rowOff>114300</xdr:rowOff>
              </from>
              <to>
                <xdr:col>1</xdr:col>
                <xdr:colOff>200025</xdr:colOff>
                <xdr:row>3</xdr:row>
                <xdr:rowOff>695325</xdr:rowOff>
              </to>
            </anchor>
          </objectPr>
        </oleObject>
      </mc:Choice>
      <mc:Fallback>
        <oleObject progId="AcroExch.Document.11" dvAspect="DVASPECT_ICON" shapeId="68698" r:id="rId4"/>
      </mc:Fallback>
    </mc:AlternateContent>
  </oleObjects>
  <mc:AlternateContent xmlns:mc="http://schemas.openxmlformats.org/markup-compatibility/2006">
    <mc:Choice Requires="x14">
      <controls>
        <mc:AlternateContent xmlns:mc="http://schemas.openxmlformats.org/markup-compatibility/2006">
          <mc:Choice Requires="x14">
            <control shapeId="68609" r:id="rId6" name="Button 1">
              <controlPr defaultSize="0" print="0" autoFill="0" autoPict="0" macro="[0]!ButtonControl12">
                <anchor>
                  <from>
                    <xdr:col>10</xdr:col>
                    <xdr:colOff>219075</xdr:colOff>
                    <xdr:row>3</xdr:row>
                    <xdr:rowOff>66675</xdr:rowOff>
                  </from>
                  <to>
                    <xdr:col>11</xdr:col>
                    <xdr:colOff>638175</xdr:colOff>
                    <xdr:row>3</xdr:row>
                    <xdr:rowOff>400050</xdr:rowOff>
                  </to>
                </anchor>
              </controlPr>
            </control>
          </mc:Choice>
        </mc:AlternateContent>
        <mc:AlternateContent xmlns:mc="http://schemas.openxmlformats.org/markup-compatibility/2006">
          <mc:Choice Requires="x14">
            <control shapeId="68610" r:id="rId7" name="Button 2">
              <controlPr defaultSize="0" print="0" autoFill="0" autoPict="0" macro="[0]!ButtonControlHome">
                <anchor>
                  <from>
                    <xdr:col>12</xdr:col>
                    <xdr:colOff>85725</xdr:colOff>
                    <xdr:row>3</xdr:row>
                    <xdr:rowOff>66675</xdr:rowOff>
                  </from>
                  <to>
                    <xdr:col>13</xdr:col>
                    <xdr:colOff>190500</xdr:colOff>
                    <xdr:row>3</xdr:row>
                    <xdr:rowOff>400050</xdr:rowOff>
                  </to>
                </anchor>
              </controlPr>
            </control>
          </mc:Choice>
        </mc:AlternateContent>
        <mc:AlternateContent xmlns:mc="http://schemas.openxmlformats.org/markup-compatibility/2006">
          <mc:Choice Requires="x14">
            <control shapeId="68611" r:id="rId8" name="Button 3">
              <controlPr defaultSize="0" autoFill="0" autoPict="0" macro="[0]!Report_General">
                <anchor>
                  <from>
                    <xdr:col>1</xdr:col>
                    <xdr:colOff>171450</xdr:colOff>
                    <xdr:row>10</xdr:row>
                    <xdr:rowOff>228600</xdr:rowOff>
                  </from>
                  <to>
                    <xdr:col>4</xdr:col>
                    <xdr:colOff>542925</xdr:colOff>
                    <xdr:row>11</xdr:row>
                    <xdr:rowOff>257175</xdr:rowOff>
                  </to>
                </anchor>
              </controlPr>
            </control>
          </mc:Choice>
        </mc:AlternateContent>
        <mc:AlternateContent xmlns:mc="http://schemas.openxmlformats.org/markup-compatibility/2006">
          <mc:Choice Requires="x14">
            <control shapeId="68612" r:id="rId9" name="Button 4">
              <controlPr defaultSize="0" autoFill="0" autoPict="0" macro="[0]!Report_ProjStr">
                <anchor>
                  <from>
                    <xdr:col>4</xdr:col>
                    <xdr:colOff>676275</xdr:colOff>
                    <xdr:row>10</xdr:row>
                    <xdr:rowOff>228600</xdr:rowOff>
                  </from>
                  <to>
                    <xdr:col>8</xdr:col>
                    <xdr:colOff>342900</xdr:colOff>
                    <xdr:row>11</xdr:row>
                    <xdr:rowOff>257175</xdr:rowOff>
                  </to>
                </anchor>
              </controlPr>
            </control>
          </mc:Choice>
        </mc:AlternateContent>
        <mc:AlternateContent xmlns:mc="http://schemas.openxmlformats.org/markup-compatibility/2006">
          <mc:Choice Requires="x14">
            <control shapeId="68613" r:id="rId10" name="Button 5">
              <controlPr defaultSize="0" autoFill="0" autoPict="0" macro="[0]!Report_RiskID">
                <anchor>
                  <from>
                    <xdr:col>8</xdr:col>
                    <xdr:colOff>485775</xdr:colOff>
                    <xdr:row>10</xdr:row>
                    <xdr:rowOff>228600</xdr:rowOff>
                  </from>
                  <to>
                    <xdr:col>12</xdr:col>
                    <xdr:colOff>152400</xdr:colOff>
                    <xdr:row>11</xdr:row>
                    <xdr:rowOff>257175</xdr:rowOff>
                  </to>
                </anchor>
              </controlPr>
            </control>
          </mc:Choice>
        </mc:AlternateContent>
        <mc:AlternateContent xmlns:mc="http://schemas.openxmlformats.org/markup-compatibility/2006">
          <mc:Choice Requires="x14">
            <control shapeId="68614" r:id="rId11" name="Button 6">
              <controlPr defaultSize="0" autoFill="0" autoPict="0" macro="[0]!Report_RiskSumPost">
                <anchor>
                  <from>
                    <xdr:col>4</xdr:col>
                    <xdr:colOff>676275</xdr:colOff>
                    <xdr:row>15</xdr:row>
                    <xdr:rowOff>152400</xdr:rowOff>
                  </from>
                  <to>
                    <xdr:col>8</xdr:col>
                    <xdr:colOff>342900</xdr:colOff>
                    <xdr:row>17</xdr:row>
                    <xdr:rowOff>142875</xdr:rowOff>
                  </to>
                </anchor>
              </controlPr>
            </control>
          </mc:Choice>
        </mc:AlternateContent>
        <mc:AlternateContent xmlns:mc="http://schemas.openxmlformats.org/markup-compatibility/2006">
          <mc:Choice Requires="x14">
            <control shapeId="68615" r:id="rId12" name="Button 7">
              <controlPr defaultSize="0" autoFill="0" autoPict="0" macro="[0]!Report_RiskSumPre">
                <anchor>
                  <from>
                    <xdr:col>4</xdr:col>
                    <xdr:colOff>666750</xdr:colOff>
                    <xdr:row>12</xdr:row>
                    <xdr:rowOff>85725</xdr:rowOff>
                  </from>
                  <to>
                    <xdr:col>8</xdr:col>
                    <xdr:colOff>333375</xdr:colOff>
                    <xdr:row>15</xdr:row>
                    <xdr:rowOff>66675</xdr:rowOff>
                  </to>
                </anchor>
              </controlPr>
            </control>
          </mc:Choice>
        </mc:AlternateContent>
        <mc:AlternateContent xmlns:mc="http://schemas.openxmlformats.org/markup-compatibility/2006">
          <mc:Choice Requires="x14">
            <control shapeId="68616" r:id="rId13" name="Button 8">
              <controlPr defaultSize="0" autoFill="0" autoPict="0" macro="[0]!Report_RiskSel">
                <anchor>
                  <from>
                    <xdr:col>8</xdr:col>
                    <xdr:colOff>476250</xdr:colOff>
                    <xdr:row>12</xdr:row>
                    <xdr:rowOff>95250</xdr:rowOff>
                  </from>
                  <to>
                    <xdr:col>12</xdr:col>
                    <xdr:colOff>142875</xdr:colOff>
                    <xdr:row>15</xdr:row>
                    <xdr:rowOff>66675</xdr:rowOff>
                  </to>
                </anchor>
              </controlPr>
            </control>
          </mc:Choice>
        </mc:AlternateContent>
        <mc:AlternateContent xmlns:mc="http://schemas.openxmlformats.org/markup-compatibility/2006">
          <mc:Choice Requires="x14">
            <control shapeId="68617" r:id="rId14" name="Button 9">
              <controlPr defaultSize="0" autoFill="0" autoPict="0" macro="[0]!Report_ResRiskReg">
                <anchor>
                  <from>
                    <xdr:col>1</xdr:col>
                    <xdr:colOff>171450</xdr:colOff>
                    <xdr:row>15</xdr:row>
                    <xdr:rowOff>152400</xdr:rowOff>
                  </from>
                  <to>
                    <xdr:col>4</xdr:col>
                    <xdr:colOff>542925</xdr:colOff>
                    <xdr:row>17</xdr:row>
                    <xdr:rowOff>142875</xdr:rowOff>
                  </to>
                </anchor>
              </controlPr>
            </control>
          </mc:Choice>
        </mc:AlternateContent>
        <mc:AlternateContent xmlns:mc="http://schemas.openxmlformats.org/markup-compatibility/2006">
          <mc:Choice Requires="x14">
            <control shapeId="68618" r:id="rId15" name="Button 10">
              <controlPr defaultSize="0" autoFill="0" autoPict="0" macro="[0]!Report_ThrtUnmit">
                <anchor>
                  <from>
                    <xdr:col>1</xdr:col>
                    <xdr:colOff>228600</xdr:colOff>
                    <xdr:row>19</xdr:row>
                    <xdr:rowOff>38100</xdr:rowOff>
                  </from>
                  <to>
                    <xdr:col>5</xdr:col>
                    <xdr:colOff>485775</xdr:colOff>
                    <xdr:row>21</xdr:row>
                    <xdr:rowOff>114300</xdr:rowOff>
                  </to>
                </anchor>
              </controlPr>
            </control>
          </mc:Choice>
        </mc:AlternateContent>
        <mc:AlternateContent xmlns:mc="http://schemas.openxmlformats.org/markup-compatibility/2006">
          <mc:Choice Requires="x14">
            <control shapeId="68619" r:id="rId16" name="Button 11">
              <controlPr defaultSize="0" autoFill="0" autoPict="0" macro="[0]!Report_OppUnmit">
                <anchor>
                  <from>
                    <xdr:col>5</xdr:col>
                    <xdr:colOff>628650</xdr:colOff>
                    <xdr:row>19</xdr:row>
                    <xdr:rowOff>38100</xdr:rowOff>
                  </from>
                  <to>
                    <xdr:col>10</xdr:col>
                    <xdr:colOff>180975</xdr:colOff>
                    <xdr:row>21</xdr:row>
                    <xdr:rowOff>114300</xdr:rowOff>
                  </to>
                </anchor>
              </controlPr>
            </control>
          </mc:Choice>
        </mc:AlternateContent>
        <mc:AlternateContent xmlns:mc="http://schemas.openxmlformats.org/markup-compatibility/2006">
          <mc:Choice Requires="x14">
            <control shapeId="68620" r:id="rId17" name="Button 12">
              <controlPr defaultSize="0" autoFill="0" autoPict="0" macro="[0]!Report_ThrtMit">
                <anchor>
                  <from>
                    <xdr:col>1</xdr:col>
                    <xdr:colOff>228600</xdr:colOff>
                    <xdr:row>21</xdr:row>
                    <xdr:rowOff>171450</xdr:rowOff>
                  </from>
                  <to>
                    <xdr:col>5</xdr:col>
                    <xdr:colOff>485775</xdr:colOff>
                    <xdr:row>23</xdr:row>
                    <xdr:rowOff>19050</xdr:rowOff>
                  </to>
                </anchor>
              </controlPr>
            </control>
          </mc:Choice>
        </mc:AlternateContent>
        <mc:AlternateContent xmlns:mc="http://schemas.openxmlformats.org/markup-compatibility/2006">
          <mc:Choice Requires="x14">
            <control shapeId="68621" r:id="rId18" name="Button 13">
              <controlPr defaultSize="0" autoFill="0" autoPict="0" macro="[0]!Report_OppMit">
                <anchor>
                  <from>
                    <xdr:col>5</xdr:col>
                    <xdr:colOff>638175</xdr:colOff>
                    <xdr:row>21</xdr:row>
                    <xdr:rowOff>171450</xdr:rowOff>
                  </from>
                  <to>
                    <xdr:col>10</xdr:col>
                    <xdr:colOff>190500</xdr:colOff>
                    <xdr:row>23</xdr:row>
                    <xdr:rowOff>19050</xdr:rowOff>
                  </to>
                </anchor>
              </controlPr>
            </control>
          </mc:Choice>
        </mc:AlternateContent>
        <mc:AlternateContent xmlns:mc="http://schemas.openxmlformats.org/markup-compatibility/2006">
          <mc:Choice Requires="x14">
            <control shapeId="68622" r:id="rId19" name="Button 14">
              <controlPr defaultSize="0" print="0" autoFill="0" autoPict="0" macro="[0]!Sheet11.PrintReport">
                <anchor>
                  <from>
                    <xdr:col>6</xdr:col>
                    <xdr:colOff>485775</xdr:colOff>
                    <xdr:row>2</xdr:row>
                    <xdr:rowOff>133350</xdr:rowOff>
                  </from>
                  <to>
                    <xdr:col>8</xdr:col>
                    <xdr:colOff>333375</xdr:colOff>
                    <xdr:row>3</xdr:row>
                    <xdr:rowOff>438150</xdr:rowOff>
                  </to>
                </anchor>
              </controlPr>
            </control>
          </mc:Choice>
        </mc:AlternateContent>
        <mc:AlternateContent xmlns:mc="http://schemas.openxmlformats.org/markup-compatibility/2006">
          <mc:Choice Requires="x14">
            <control shapeId="68623" r:id="rId20" name="Button 15">
              <controlPr defaultSize="0" autoFill="0" autoPict="0" macro="[0]!Report_RiskReg">
                <anchor>
                  <from>
                    <xdr:col>1</xdr:col>
                    <xdr:colOff>180975</xdr:colOff>
                    <xdr:row>12</xdr:row>
                    <xdr:rowOff>57150</xdr:rowOff>
                  </from>
                  <to>
                    <xdr:col>4</xdr:col>
                    <xdr:colOff>552450</xdr:colOff>
                    <xdr:row>15</xdr:row>
                    <xdr:rowOff>57150</xdr:rowOff>
                  </to>
                </anchor>
              </controlPr>
            </control>
          </mc:Choice>
        </mc:AlternateContent>
        <mc:AlternateContent xmlns:mc="http://schemas.openxmlformats.org/markup-compatibility/2006">
          <mc:Choice Requires="x14">
            <control shapeId="68624" r:id="rId21" name="Button 16">
              <controlPr defaultSize="0" print="0" autoFill="0" autoPict="0" macro="[0]!Report_Home">
                <anchor moveWithCells="1">
                  <from>
                    <xdr:col>14</xdr:col>
                    <xdr:colOff>142875</xdr:colOff>
                    <xdr:row>1</xdr:row>
                    <xdr:rowOff>276225</xdr:rowOff>
                  </from>
                  <to>
                    <xdr:col>15</xdr:col>
                    <xdr:colOff>495300</xdr:colOff>
                    <xdr:row>3</xdr:row>
                    <xdr:rowOff>180975</xdr:rowOff>
                  </to>
                </anchor>
              </controlPr>
            </control>
          </mc:Choice>
        </mc:AlternateContent>
        <mc:AlternateContent xmlns:mc="http://schemas.openxmlformats.org/markup-compatibility/2006">
          <mc:Choice Requires="x14">
            <control shapeId="68625" r:id="rId22" name="Button 17">
              <controlPr defaultSize="0" print="0" autoFill="0" autoPict="0" macro="[0]!Report_Home">
                <anchor moveWithCells="1">
                  <from>
                    <xdr:col>24</xdr:col>
                    <xdr:colOff>152400</xdr:colOff>
                    <xdr:row>2</xdr:row>
                    <xdr:rowOff>152400</xdr:rowOff>
                  </from>
                  <to>
                    <xdr:col>26</xdr:col>
                    <xdr:colOff>276225</xdr:colOff>
                    <xdr:row>3</xdr:row>
                    <xdr:rowOff>438150</xdr:rowOff>
                  </to>
                </anchor>
              </controlPr>
            </control>
          </mc:Choice>
        </mc:AlternateContent>
        <mc:AlternateContent xmlns:mc="http://schemas.openxmlformats.org/markup-compatibility/2006">
          <mc:Choice Requires="x14">
            <control shapeId="68626" r:id="rId23" name="Button 18">
              <controlPr defaultSize="0" print="0" autoFill="0" autoPict="0" macro="[0]!Report_Home">
                <anchor moveWithCells="1">
                  <from>
                    <xdr:col>37</xdr:col>
                    <xdr:colOff>333375</xdr:colOff>
                    <xdr:row>5</xdr:row>
                    <xdr:rowOff>142875</xdr:rowOff>
                  </from>
                  <to>
                    <xdr:col>39</xdr:col>
                    <xdr:colOff>19050</xdr:colOff>
                    <xdr:row>7</xdr:row>
                    <xdr:rowOff>190500</xdr:rowOff>
                  </to>
                </anchor>
              </controlPr>
            </control>
          </mc:Choice>
        </mc:AlternateContent>
        <mc:AlternateContent xmlns:mc="http://schemas.openxmlformats.org/markup-compatibility/2006">
          <mc:Choice Requires="x14">
            <control shapeId="68627" r:id="rId24" name="Button 19">
              <controlPr defaultSize="0" print="0" autoFill="0" autoPict="0" macro="[0]!Report_Home">
                <anchor moveWithCells="1">
                  <from>
                    <xdr:col>51</xdr:col>
                    <xdr:colOff>514350</xdr:colOff>
                    <xdr:row>0</xdr:row>
                    <xdr:rowOff>0</xdr:rowOff>
                  </from>
                  <to>
                    <xdr:col>52</xdr:col>
                    <xdr:colOff>704850</xdr:colOff>
                    <xdr:row>1</xdr:row>
                    <xdr:rowOff>285750</xdr:rowOff>
                  </to>
                </anchor>
              </controlPr>
            </control>
          </mc:Choice>
        </mc:AlternateContent>
        <mc:AlternateContent xmlns:mc="http://schemas.openxmlformats.org/markup-compatibility/2006">
          <mc:Choice Requires="x14">
            <control shapeId="68628" r:id="rId25" name="Button 20">
              <controlPr defaultSize="0" print="0" autoFill="0" autoPict="0" macro="[0]!Report_Home">
                <anchor moveWithCells="1">
                  <from>
                    <xdr:col>65</xdr:col>
                    <xdr:colOff>190500</xdr:colOff>
                    <xdr:row>0</xdr:row>
                    <xdr:rowOff>0</xdr:rowOff>
                  </from>
                  <to>
                    <xdr:col>66</xdr:col>
                    <xdr:colOff>571500</xdr:colOff>
                    <xdr:row>1</xdr:row>
                    <xdr:rowOff>133350</xdr:rowOff>
                  </to>
                </anchor>
              </controlPr>
            </control>
          </mc:Choice>
        </mc:AlternateContent>
        <mc:AlternateContent xmlns:mc="http://schemas.openxmlformats.org/markup-compatibility/2006">
          <mc:Choice Requires="x14">
            <control shapeId="68629" r:id="rId26" name="Button 21">
              <controlPr defaultSize="0" print="0" autoFill="0" autoPict="0" macro="[0]!Report_Home">
                <anchor moveWithCells="1">
                  <from>
                    <xdr:col>99</xdr:col>
                    <xdr:colOff>400050</xdr:colOff>
                    <xdr:row>0</xdr:row>
                    <xdr:rowOff>19050</xdr:rowOff>
                  </from>
                  <to>
                    <xdr:col>100</xdr:col>
                    <xdr:colOff>438150</xdr:colOff>
                    <xdr:row>1</xdr:row>
                    <xdr:rowOff>171450</xdr:rowOff>
                  </to>
                </anchor>
              </controlPr>
            </control>
          </mc:Choice>
        </mc:AlternateContent>
        <mc:AlternateContent xmlns:mc="http://schemas.openxmlformats.org/markup-compatibility/2006">
          <mc:Choice Requires="x14">
            <control shapeId="68630" r:id="rId27" name="Button 22">
              <controlPr defaultSize="0" print="0" autoFill="0" autoPict="0" macro="[0]!Report_Home">
                <anchor moveWithCells="1">
                  <from>
                    <xdr:col>43</xdr:col>
                    <xdr:colOff>285750</xdr:colOff>
                    <xdr:row>40</xdr:row>
                    <xdr:rowOff>0</xdr:rowOff>
                  </from>
                  <to>
                    <xdr:col>44</xdr:col>
                    <xdr:colOff>647700</xdr:colOff>
                    <xdr:row>42</xdr:row>
                    <xdr:rowOff>114300</xdr:rowOff>
                  </to>
                </anchor>
              </controlPr>
            </control>
          </mc:Choice>
        </mc:AlternateContent>
        <mc:AlternateContent xmlns:mc="http://schemas.openxmlformats.org/markup-compatibility/2006">
          <mc:Choice Requires="x14">
            <control shapeId="68631" r:id="rId28" name="Button 23">
              <controlPr defaultSize="0" print="0" autoFill="0" autoPict="0" macro="[0]!Report_Home">
                <anchor moveWithCells="1">
                  <from>
                    <xdr:col>43</xdr:col>
                    <xdr:colOff>295275</xdr:colOff>
                    <xdr:row>148</xdr:row>
                    <xdr:rowOff>9525</xdr:rowOff>
                  </from>
                  <to>
                    <xdr:col>44</xdr:col>
                    <xdr:colOff>647700</xdr:colOff>
                    <xdr:row>149</xdr:row>
                    <xdr:rowOff>371475</xdr:rowOff>
                  </to>
                </anchor>
              </controlPr>
            </control>
          </mc:Choice>
        </mc:AlternateContent>
        <mc:AlternateContent xmlns:mc="http://schemas.openxmlformats.org/markup-compatibility/2006">
          <mc:Choice Requires="x14">
            <control shapeId="68632" r:id="rId29" name="Button 24">
              <controlPr defaultSize="0" print="0" autoFill="0" autoPict="0" macro="[0]!Report_Home">
                <anchor moveWithCells="1">
                  <from>
                    <xdr:col>80</xdr:col>
                    <xdr:colOff>114300</xdr:colOff>
                    <xdr:row>0</xdr:row>
                    <xdr:rowOff>0</xdr:rowOff>
                  </from>
                  <to>
                    <xdr:col>81</xdr:col>
                    <xdr:colOff>571500</xdr:colOff>
                    <xdr:row>1</xdr:row>
                    <xdr:rowOff>133350</xdr:rowOff>
                  </to>
                </anchor>
              </controlPr>
            </control>
          </mc:Choice>
        </mc:AlternateContent>
        <mc:AlternateContent xmlns:mc="http://schemas.openxmlformats.org/markup-compatibility/2006">
          <mc:Choice Requires="x14">
            <control shapeId="68633" r:id="rId30" name="Button 25">
              <controlPr defaultSize="0" print="0" autoFill="0" autoPict="0" macro="[0]!Sheet11.UpdateSelections">
                <anchor>
                  <from>
                    <xdr:col>4</xdr:col>
                    <xdr:colOff>523875</xdr:colOff>
                    <xdr:row>2</xdr:row>
                    <xdr:rowOff>152400</xdr:rowOff>
                  </from>
                  <to>
                    <xdr:col>6</xdr:col>
                    <xdr:colOff>371475</xdr:colOff>
                    <xdr:row>3</xdr:row>
                    <xdr:rowOff>457200</xdr:rowOff>
                  </to>
                </anchor>
              </controlPr>
            </control>
          </mc:Choice>
        </mc:AlternateContent>
        <mc:AlternateContent xmlns:mc="http://schemas.openxmlformats.org/markup-compatibility/2006">
          <mc:Choice Requires="x14">
            <control shapeId="68634" r:id="rId31" name="Button 26">
              <controlPr defaultSize="0" print="0" autoFill="0" autoPict="0" macro="[0]!Report_Home">
                <anchor moveWithCells="1">
                  <from>
                    <xdr:col>91</xdr:col>
                    <xdr:colOff>0</xdr:colOff>
                    <xdr:row>255</xdr:row>
                    <xdr:rowOff>57150</xdr:rowOff>
                  </from>
                  <to>
                    <xdr:col>92</xdr:col>
                    <xdr:colOff>438150</xdr:colOff>
                    <xdr:row>257</xdr:row>
                    <xdr:rowOff>238125</xdr:rowOff>
                  </to>
                </anchor>
              </controlPr>
            </control>
          </mc:Choice>
        </mc:AlternateContent>
        <mc:AlternateContent xmlns:mc="http://schemas.openxmlformats.org/markup-compatibility/2006">
          <mc:Choice Requires="x14">
            <control shapeId="68635" r:id="rId32" name="Button 27">
              <controlPr defaultSize="0" print="0" autoFill="0" autoPict="0" macro="[0]!Report_Home">
                <anchor moveWithCells="1">
                  <from>
                    <xdr:col>113</xdr:col>
                    <xdr:colOff>28575</xdr:colOff>
                    <xdr:row>0</xdr:row>
                    <xdr:rowOff>19050</xdr:rowOff>
                  </from>
                  <to>
                    <xdr:col>114</xdr:col>
                    <xdr:colOff>571500</xdr:colOff>
                    <xdr:row>1</xdr:row>
                    <xdr:rowOff>171450</xdr:rowOff>
                  </to>
                </anchor>
              </controlPr>
            </control>
          </mc:Choice>
        </mc:AlternateContent>
        <mc:AlternateContent xmlns:mc="http://schemas.openxmlformats.org/markup-compatibility/2006">
          <mc:Choice Requires="x14">
            <control shapeId="68636" r:id="rId33" name="Button 28">
              <controlPr defaultSize="0" print="0" autoFill="0" autoPict="0" macro="[0]!Report_Home">
                <anchor moveWithCells="1">
                  <from>
                    <xdr:col>128</xdr:col>
                    <xdr:colOff>390525</xdr:colOff>
                    <xdr:row>0</xdr:row>
                    <xdr:rowOff>0</xdr:rowOff>
                  </from>
                  <to>
                    <xdr:col>130</xdr:col>
                    <xdr:colOff>238125</xdr:colOff>
                    <xdr:row>1</xdr:row>
                    <xdr:rowOff>133350</xdr:rowOff>
                  </to>
                </anchor>
              </controlPr>
            </control>
          </mc:Choice>
        </mc:AlternateContent>
        <mc:AlternateContent xmlns:mc="http://schemas.openxmlformats.org/markup-compatibility/2006">
          <mc:Choice Requires="x14">
            <control shapeId="68637" r:id="rId34" name="Button 29">
              <controlPr defaultSize="0" print="0" autoFill="0" autoPict="0" macro="[0]!Report_Copy_General_Info">
                <anchor moveWithCells="1">
                  <from>
                    <xdr:col>14</xdr:col>
                    <xdr:colOff>228600</xdr:colOff>
                    <xdr:row>3</xdr:row>
                    <xdr:rowOff>485775</xdr:rowOff>
                  </from>
                  <to>
                    <xdr:col>15</xdr:col>
                    <xdr:colOff>342900</xdr:colOff>
                    <xdr:row>3</xdr:row>
                    <xdr:rowOff>800100</xdr:rowOff>
                  </to>
                </anchor>
              </controlPr>
            </control>
          </mc:Choice>
        </mc:AlternateContent>
        <mc:AlternateContent xmlns:mc="http://schemas.openxmlformats.org/markup-compatibility/2006">
          <mc:Choice Requires="x14">
            <control shapeId="68638" r:id="rId35" name="Button 30">
              <controlPr defaultSize="0" print="0" autoFill="0" autoPict="0" macro="[0]!Report_Copy_ProjSum">
                <anchor moveWithCells="1">
                  <from>
                    <xdr:col>16</xdr:col>
                    <xdr:colOff>266700</xdr:colOff>
                    <xdr:row>16</xdr:row>
                    <xdr:rowOff>0</xdr:rowOff>
                  </from>
                  <to>
                    <xdr:col>17</xdr:col>
                    <xdr:colOff>390525</xdr:colOff>
                    <xdr:row>17</xdr:row>
                    <xdr:rowOff>38100</xdr:rowOff>
                  </to>
                </anchor>
              </controlPr>
            </control>
          </mc:Choice>
        </mc:AlternateContent>
        <mc:AlternateContent xmlns:mc="http://schemas.openxmlformats.org/markup-compatibility/2006">
          <mc:Choice Requires="x14">
            <control shapeId="68639" r:id="rId36" name="Button 31">
              <controlPr defaultSize="0" print="0" autoFill="0" autoPict="0" macro="[0]!Report_Copy_ProjCost">
                <anchor moveWithCells="1">
                  <from>
                    <xdr:col>24</xdr:col>
                    <xdr:colOff>47625</xdr:colOff>
                    <xdr:row>6</xdr:row>
                    <xdr:rowOff>9525</xdr:rowOff>
                  </from>
                  <to>
                    <xdr:col>25</xdr:col>
                    <xdr:colOff>238125</xdr:colOff>
                    <xdr:row>7</xdr:row>
                    <xdr:rowOff>85725</xdr:rowOff>
                  </to>
                </anchor>
              </controlPr>
            </control>
          </mc:Choice>
        </mc:AlternateContent>
        <mc:AlternateContent xmlns:mc="http://schemas.openxmlformats.org/markup-compatibility/2006">
          <mc:Choice Requires="x14">
            <control shapeId="68640" r:id="rId37" name="Button 32">
              <controlPr defaultSize="0" print="0" autoFill="0" autoPict="0" macro="[0]!Report_Copy_ProjSched">
                <anchor moveWithCells="1">
                  <from>
                    <xdr:col>24</xdr:col>
                    <xdr:colOff>47625</xdr:colOff>
                    <xdr:row>21</xdr:row>
                    <xdr:rowOff>0</xdr:rowOff>
                  </from>
                  <to>
                    <xdr:col>25</xdr:col>
                    <xdr:colOff>238125</xdr:colOff>
                    <xdr:row>22</xdr:row>
                    <xdr:rowOff>0</xdr:rowOff>
                  </to>
                </anchor>
              </controlPr>
            </control>
          </mc:Choice>
        </mc:AlternateContent>
        <mc:AlternateContent xmlns:mc="http://schemas.openxmlformats.org/markup-compatibility/2006">
          <mc:Choice Requires="x14">
            <control shapeId="68641" r:id="rId38" name="Button 33">
              <controlPr defaultSize="0" print="0" autoFill="0" autoPict="0" macro="[0]!Report_Copy_RiskID">
                <anchor moveWithCells="1">
                  <from>
                    <xdr:col>37</xdr:col>
                    <xdr:colOff>476250</xdr:colOff>
                    <xdr:row>9</xdr:row>
                    <xdr:rowOff>9525</xdr:rowOff>
                  </from>
                  <to>
                    <xdr:col>38</xdr:col>
                    <xdr:colOff>590550</xdr:colOff>
                    <xdr:row>10</xdr:row>
                    <xdr:rowOff>57150</xdr:rowOff>
                  </to>
                </anchor>
              </controlPr>
            </control>
          </mc:Choice>
        </mc:AlternateContent>
        <mc:AlternateContent xmlns:mc="http://schemas.openxmlformats.org/markup-compatibility/2006">
          <mc:Choice Requires="x14">
            <control shapeId="68642" r:id="rId39" name="Button 34">
              <controlPr defaultSize="0" print="0" autoFill="0" autoPict="0" macro="[0]!Report_Copy_RiskSumPerfPre">
                <anchor moveWithCells="1">
                  <from>
                    <xdr:col>51</xdr:col>
                    <xdr:colOff>542925</xdr:colOff>
                    <xdr:row>2</xdr:row>
                    <xdr:rowOff>47625</xdr:rowOff>
                  </from>
                  <to>
                    <xdr:col>52</xdr:col>
                    <xdr:colOff>438150</xdr:colOff>
                    <xdr:row>3</xdr:row>
                    <xdr:rowOff>95250</xdr:rowOff>
                  </to>
                </anchor>
              </controlPr>
            </control>
          </mc:Choice>
        </mc:AlternateContent>
        <mc:AlternateContent xmlns:mc="http://schemas.openxmlformats.org/markup-compatibility/2006">
          <mc:Choice Requires="x14">
            <control shapeId="68643" r:id="rId40" name="Button 35">
              <controlPr defaultSize="0" print="0" autoFill="0" autoPict="0" macro="[0]!Report_Copy_RiskSumSchedPre">
                <anchor moveWithCells="1">
                  <from>
                    <xdr:col>51</xdr:col>
                    <xdr:colOff>542925</xdr:colOff>
                    <xdr:row>21</xdr:row>
                    <xdr:rowOff>0</xdr:rowOff>
                  </from>
                  <to>
                    <xdr:col>52</xdr:col>
                    <xdr:colOff>438150</xdr:colOff>
                    <xdr:row>22</xdr:row>
                    <xdr:rowOff>0</xdr:rowOff>
                  </to>
                </anchor>
              </controlPr>
            </control>
          </mc:Choice>
        </mc:AlternateContent>
        <mc:AlternateContent xmlns:mc="http://schemas.openxmlformats.org/markup-compatibility/2006">
          <mc:Choice Requires="x14">
            <control shapeId="68644" r:id="rId41" name="Button 36">
              <controlPr defaultSize="0" print="0" autoFill="0" autoPict="0" macro="[0]!Report_Copy_RiskSumPerfPost">
                <anchor moveWithCells="1">
                  <from>
                    <xdr:col>99</xdr:col>
                    <xdr:colOff>342900</xdr:colOff>
                    <xdr:row>2</xdr:row>
                    <xdr:rowOff>57150</xdr:rowOff>
                  </from>
                  <to>
                    <xdr:col>100</xdr:col>
                    <xdr:colOff>123825</xdr:colOff>
                    <xdr:row>3</xdr:row>
                    <xdr:rowOff>114300</xdr:rowOff>
                  </to>
                </anchor>
              </controlPr>
            </control>
          </mc:Choice>
        </mc:AlternateContent>
        <mc:AlternateContent xmlns:mc="http://schemas.openxmlformats.org/markup-compatibility/2006">
          <mc:Choice Requires="x14">
            <control shapeId="68645" r:id="rId42" name="Button 37">
              <controlPr defaultSize="0" print="0" autoFill="0" autoPict="0" macro="[0]!Report_Copy_RiskSumSchedPost">
                <anchor moveWithCells="1">
                  <from>
                    <xdr:col>99</xdr:col>
                    <xdr:colOff>342900</xdr:colOff>
                    <xdr:row>21</xdr:row>
                    <xdr:rowOff>9525</xdr:rowOff>
                  </from>
                  <to>
                    <xdr:col>100</xdr:col>
                    <xdr:colOff>123825</xdr:colOff>
                    <xdr:row>22</xdr:row>
                    <xdr:rowOff>0</xdr:rowOff>
                  </to>
                </anchor>
              </controlPr>
            </control>
          </mc:Choice>
        </mc:AlternateContent>
        <mc:AlternateContent xmlns:mc="http://schemas.openxmlformats.org/markup-compatibility/2006">
          <mc:Choice Requires="x14">
            <control shapeId="68646" r:id="rId43" name="Button 38">
              <controlPr defaultSize="0" print="0" autoFill="0" autoPict="0" macro="[0]!Report_Copy_RiskReg">
                <anchor moveWithCells="1">
                  <from>
                    <xdr:col>43</xdr:col>
                    <xdr:colOff>495300</xdr:colOff>
                    <xdr:row>43</xdr:row>
                    <xdr:rowOff>142875</xdr:rowOff>
                  </from>
                  <to>
                    <xdr:col>44</xdr:col>
                    <xdr:colOff>609600</xdr:colOff>
                    <xdr:row>44</xdr:row>
                    <xdr:rowOff>180975</xdr:rowOff>
                  </to>
                </anchor>
              </controlPr>
            </control>
          </mc:Choice>
        </mc:AlternateContent>
        <mc:AlternateContent xmlns:mc="http://schemas.openxmlformats.org/markup-compatibility/2006">
          <mc:Choice Requires="x14">
            <control shapeId="68647" r:id="rId44" name="Button 39">
              <controlPr defaultSize="0" print="0" autoFill="0" autoPict="0" macro="[0]!Report_Copy_RiskSel">
                <anchor moveWithCells="1">
                  <from>
                    <xdr:col>91</xdr:col>
                    <xdr:colOff>209550</xdr:colOff>
                    <xdr:row>257</xdr:row>
                    <xdr:rowOff>866775</xdr:rowOff>
                  </from>
                  <to>
                    <xdr:col>92</xdr:col>
                    <xdr:colOff>400050</xdr:colOff>
                    <xdr:row>259</xdr:row>
                    <xdr:rowOff>28575</xdr:rowOff>
                  </to>
                </anchor>
              </controlPr>
            </control>
          </mc:Choice>
        </mc:AlternateContent>
        <mc:AlternateContent xmlns:mc="http://schemas.openxmlformats.org/markup-compatibility/2006">
          <mc:Choice Requires="x14">
            <control shapeId="68648" r:id="rId45" name="Button 40">
              <controlPr defaultSize="0" print="0" autoFill="0" autoPict="0" macro="[0]!Report_Copy_ResRiskReg">
                <anchor moveWithCells="1">
                  <from>
                    <xdr:col>43</xdr:col>
                    <xdr:colOff>514350</xdr:colOff>
                    <xdr:row>151</xdr:row>
                    <xdr:rowOff>0</xdr:rowOff>
                  </from>
                  <to>
                    <xdr:col>44</xdr:col>
                    <xdr:colOff>638175</xdr:colOff>
                    <xdr:row>155</xdr:row>
                    <xdr:rowOff>114300</xdr:rowOff>
                  </to>
                </anchor>
              </controlPr>
            </control>
          </mc:Choice>
        </mc:AlternateContent>
        <mc:AlternateContent xmlns:mc="http://schemas.openxmlformats.org/markup-compatibility/2006">
          <mc:Choice Requires="x14">
            <control shapeId="68649" r:id="rId46" name="Button 41">
              <controlPr defaultSize="0" print="0" autoFill="0" autoPict="0" macro="[0]!Report_Copy_ThrtUnmit">
                <anchor moveWithCells="1">
                  <from>
                    <xdr:col>65</xdr:col>
                    <xdr:colOff>533400</xdr:colOff>
                    <xdr:row>3</xdr:row>
                    <xdr:rowOff>57150</xdr:rowOff>
                  </from>
                  <to>
                    <xdr:col>66</xdr:col>
                    <xdr:colOff>571500</xdr:colOff>
                    <xdr:row>3</xdr:row>
                    <xdr:rowOff>419100</xdr:rowOff>
                  </to>
                </anchor>
              </controlPr>
            </control>
          </mc:Choice>
        </mc:AlternateContent>
        <mc:AlternateContent xmlns:mc="http://schemas.openxmlformats.org/markup-compatibility/2006">
          <mc:Choice Requires="x14">
            <control shapeId="68650" r:id="rId47" name="Button 42">
              <controlPr defaultSize="0" print="0" autoFill="0" autoPict="0" macro="[0]!Report_Copy_OppUnmit">
                <anchor moveWithCells="1">
                  <from>
                    <xdr:col>80</xdr:col>
                    <xdr:colOff>523875</xdr:colOff>
                    <xdr:row>3</xdr:row>
                    <xdr:rowOff>104775</xdr:rowOff>
                  </from>
                  <to>
                    <xdr:col>81</xdr:col>
                    <xdr:colOff>571500</xdr:colOff>
                    <xdr:row>3</xdr:row>
                    <xdr:rowOff>485775</xdr:rowOff>
                  </to>
                </anchor>
              </controlPr>
            </control>
          </mc:Choice>
        </mc:AlternateContent>
        <mc:AlternateContent xmlns:mc="http://schemas.openxmlformats.org/markup-compatibility/2006">
          <mc:Choice Requires="x14">
            <control shapeId="68651" r:id="rId48" name="Button 43">
              <controlPr defaultSize="0" print="0" autoFill="0" autoPict="0" macro="[0]!Report_Copy_ThrtMit">
                <anchor moveWithCells="1">
                  <from>
                    <xdr:col>113</xdr:col>
                    <xdr:colOff>428625</xdr:colOff>
                    <xdr:row>3</xdr:row>
                    <xdr:rowOff>161925</xdr:rowOff>
                  </from>
                  <to>
                    <xdr:col>114</xdr:col>
                    <xdr:colOff>523875</xdr:colOff>
                    <xdr:row>3</xdr:row>
                    <xdr:rowOff>476250</xdr:rowOff>
                  </to>
                </anchor>
              </controlPr>
            </control>
          </mc:Choice>
        </mc:AlternateContent>
        <mc:AlternateContent xmlns:mc="http://schemas.openxmlformats.org/markup-compatibility/2006">
          <mc:Choice Requires="x14">
            <control shapeId="68652" r:id="rId49" name="Button 44">
              <controlPr defaultSize="0" print="0" autoFill="0" autoPict="0" macro="[0]!Report_Copy_OppMit">
                <anchor moveWithCells="1">
                  <from>
                    <xdr:col>128</xdr:col>
                    <xdr:colOff>419100</xdr:colOff>
                    <xdr:row>3</xdr:row>
                    <xdr:rowOff>161925</xdr:rowOff>
                  </from>
                  <to>
                    <xdr:col>129</xdr:col>
                    <xdr:colOff>571500</xdr:colOff>
                    <xdr:row>3</xdr:row>
                    <xdr:rowOff>590550</xdr:rowOff>
                  </to>
                </anchor>
              </controlPr>
            </control>
          </mc:Choice>
        </mc:AlternateContent>
        <mc:AlternateContent xmlns:mc="http://schemas.openxmlformats.org/markup-compatibility/2006">
          <mc:Choice Requires="x14">
            <control shapeId="68653" r:id="rId50" name="Button 45">
              <controlPr defaultSize="0" autoFill="0" autoPict="0" macro="[0]!Report_Notes">
                <anchor>
                  <from>
                    <xdr:col>8</xdr:col>
                    <xdr:colOff>485775</xdr:colOff>
                    <xdr:row>15</xdr:row>
                    <xdr:rowOff>152400</xdr:rowOff>
                  </from>
                  <to>
                    <xdr:col>12</xdr:col>
                    <xdr:colOff>152400</xdr:colOff>
                    <xdr:row>17</xdr:row>
                    <xdr:rowOff>142875</xdr:rowOff>
                  </to>
                </anchor>
              </controlPr>
            </control>
          </mc:Choice>
        </mc:AlternateContent>
        <mc:AlternateContent xmlns:mc="http://schemas.openxmlformats.org/markup-compatibility/2006">
          <mc:Choice Requires="x14">
            <control shapeId="68654" r:id="rId51" name="Button 46">
              <controlPr defaultSize="0" print="0" autoFill="0" autoPict="0" macro="[0]!Report_Home">
                <anchor moveWithCells="1">
                  <from>
                    <xdr:col>142</xdr:col>
                    <xdr:colOff>123825</xdr:colOff>
                    <xdr:row>358</xdr:row>
                    <xdr:rowOff>85725</xdr:rowOff>
                  </from>
                  <to>
                    <xdr:col>143</xdr:col>
                    <xdr:colOff>571500</xdr:colOff>
                    <xdr:row>361</xdr:row>
                    <xdr:rowOff>95250</xdr:rowOff>
                  </to>
                </anchor>
              </controlPr>
            </control>
          </mc:Choice>
        </mc:AlternateContent>
        <mc:AlternateContent xmlns:mc="http://schemas.openxmlformats.org/markup-compatibility/2006">
          <mc:Choice Requires="x14">
            <control shapeId="68655" r:id="rId52" name="Button 47">
              <controlPr defaultSize="0" print="0" autoFill="0" autoPict="0" macro="[0]!Report_Copy_Notes">
                <anchor moveWithCells="1">
                  <from>
                    <xdr:col>142</xdr:col>
                    <xdr:colOff>352425</xdr:colOff>
                    <xdr:row>362</xdr:row>
                    <xdr:rowOff>0</xdr:rowOff>
                  </from>
                  <to>
                    <xdr:col>143</xdr:col>
                    <xdr:colOff>542925</xdr:colOff>
                    <xdr:row>363</xdr:row>
                    <xdr:rowOff>114300</xdr:rowOff>
                  </to>
                </anchor>
              </controlPr>
            </control>
          </mc:Choice>
        </mc:AlternateContent>
        <mc:AlternateContent xmlns:mc="http://schemas.openxmlformats.org/markup-compatibility/2006">
          <mc:Choice Requires="x14">
            <control shapeId="68672" r:id="rId53" name="Button 64">
              <controlPr defaultSize="0" print="0" autoFill="0" autoPict="0" macro="[0]!Report_Copy_ProjDisruption">
                <anchor moveWithCells="1">
                  <from>
                    <xdr:col>24</xdr:col>
                    <xdr:colOff>19050</xdr:colOff>
                    <xdr:row>42</xdr:row>
                    <xdr:rowOff>47625</xdr:rowOff>
                  </from>
                  <to>
                    <xdr:col>25</xdr:col>
                    <xdr:colOff>209550</xdr:colOff>
                    <xdr:row>42</xdr:row>
                    <xdr:rowOff>342900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'1-Hidden'!$A$109:$A$121</xm:f>
          </x14:formula1>
          <xm:sqref>EP362:EP441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39"/>
  <sheetViews>
    <sheetView topLeftCell="A73" zoomScale="70" zoomScaleNormal="70" workbookViewId="0">
      <selection activeCell="B27" sqref="B27:B39"/>
    </sheetView>
  </sheetViews>
  <sheetFormatPr defaultColWidth="9.140625" defaultRowHeight="14.25" x14ac:dyDescent="0.2"/>
  <cols>
    <col min="1" max="1" width="33.42578125" style="57" bestFit="1" customWidth="1"/>
    <col min="2" max="2" width="13.7109375" style="57" customWidth="1"/>
    <col min="3" max="3" width="35" style="57" bestFit="1" customWidth="1"/>
    <col min="4" max="5" width="14.28515625" style="57" bestFit="1" customWidth="1"/>
    <col min="6" max="6" width="14.5703125" style="57" customWidth="1"/>
    <col min="7" max="7" width="9.28515625" style="57" bestFit="1" customWidth="1"/>
    <col min="8" max="8" width="9.140625" style="57"/>
    <col min="9" max="9" width="12.7109375" style="57" customWidth="1"/>
    <col min="10" max="16384" width="9.140625" style="57"/>
  </cols>
  <sheetData>
    <row r="1" spans="1:9" ht="15" x14ac:dyDescent="0.25">
      <c r="A1" s="842" t="s">
        <v>54</v>
      </c>
      <c r="B1" s="843"/>
      <c r="C1" s="843"/>
      <c r="D1" s="843"/>
      <c r="E1" s="843"/>
      <c r="F1" s="843"/>
      <c r="G1" s="844"/>
    </row>
    <row r="2" spans="1:9" ht="15" x14ac:dyDescent="0.2">
      <c r="A2" s="845" t="s">
        <v>23</v>
      </c>
      <c r="B2" s="846"/>
      <c r="C2" s="640">
        <v>41674</v>
      </c>
    </row>
    <row r="3" spans="1:9" ht="15" x14ac:dyDescent="0.2">
      <c r="A3" s="838" t="s">
        <v>24</v>
      </c>
      <c r="B3" s="839"/>
      <c r="C3" s="640">
        <v>41764</v>
      </c>
    </row>
    <row r="4" spans="1:9" ht="15" x14ac:dyDescent="0.2">
      <c r="A4" s="838" t="s">
        <v>83</v>
      </c>
      <c r="B4" s="840"/>
      <c r="C4" s="640"/>
    </row>
    <row r="6" spans="1:9" x14ac:dyDescent="0.2">
      <c r="B6" s="414" t="s">
        <v>52</v>
      </c>
      <c r="C6" s="414" t="s">
        <v>25</v>
      </c>
      <c r="D6" s="414" t="s">
        <v>26</v>
      </c>
      <c r="E6" s="414" t="s">
        <v>27</v>
      </c>
      <c r="F6" s="414" t="s">
        <v>28</v>
      </c>
      <c r="G6" s="414" t="s">
        <v>29</v>
      </c>
      <c r="I6" s="57">
        <v>3</v>
      </c>
    </row>
    <row r="7" spans="1:9" ht="15" x14ac:dyDescent="0.2">
      <c r="A7" s="61" t="s">
        <v>30</v>
      </c>
      <c r="B7" s="637">
        <v>0</v>
      </c>
      <c r="C7" s="657">
        <f>'1 - Project Structuring'!$E$15</f>
        <v>40148</v>
      </c>
      <c r="D7" s="657">
        <f>IF(OR(C7="",B7=""),"",C7+(B7*30.4))</f>
        <v>40148</v>
      </c>
      <c r="E7" s="657">
        <f>IF(OR(F7="",B7=""),"",F7-(B7*30.4))</f>
        <v>42221</v>
      </c>
      <c r="F7" s="657">
        <f>IF(E8 = "", "",E8)</f>
        <v>42221</v>
      </c>
      <c r="G7" s="658">
        <f>IF(OR(F7 ="",D7 =""),"",(F7-D7)/30.4)</f>
        <v>68.19078947368422</v>
      </c>
      <c r="I7" s="57">
        <v>2</v>
      </c>
    </row>
    <row r="8" spans="1:9" ht="15" x14ac:dyDescent="0.2">
      <c r="A8" s="61" t="s">
        <v>31</v>
      </c>
      <c r="B8" s="637">
        <v>0</v>
      </c>
      <c r="C8" s="657">
        <f>IF(D7="","",D7)</f>
        <v>40148</v>
      </c>
      <c r="D8" s="657">
        <f>IF(OR(C8="",B8=""),"",C8+(B8*30.4))</f>
        <v>40148</v>
      </c>
      <c r="E8" s="657">
        <f>IF(OR(F8="",B8=""),"",F8-(B8*30.4))</f>
        <v>42221</v>
      </c>
      <c r="F8" s="657">
        <f>IF(E10 = "", "",E10)</f>
        <v>42221</v>
      </c>
      <c r="G8" s="658">
        <f>IF(OR(F8 ="",D8 =""),"",(F8-D8)/30.4)</f>
        <v>68.19078947368422</v>
      </c>
      <c r="I8" s="57">
        <v>42522</v>
      </c>
    </row>
    <row r="9" spans="1:9" ht="15" x14ac:dyDescent="0.2">
      <c r="A9" s="61" t="s">
        <v>271</v>
      </c>
      <c r="B9" s="638">
        <v>42221</v>
      </c>
      <c r="C9" s="415">
        <v>1</v>
      </c>
      <c r="D9" s="657">
        <f>IF(B9 ="", "",B9)</f>
        <v>42221</v>
      </c>
      <c r="E9" s="415"/>
      <c r="F9" s="657">
        <f>IF(E10 = "", "",E10)</f>
        <v>42221</v>
      </c>
      <c r="G9" s="658">
        <f>IF(OR(F9 ="",D9 =""),"",(F9-D9)/30.4)</f>
        <v>0</v>
      </c>
      <c r="I9" s="57">
        <v>6</v>
      </c>
    </row>
    <row r="10" spans="1:9" ht="28.5" customHeight="1" x14ac:dyDescent="0.2">
      <c r="A10" s="68" t="s">
        <v>82</v>
      </c>
      <c r="B10" s="637">
        <v>13.6</v>
      </c>
      <c r="C10" s="657">
        <f>IF(OR(D9="",D8=""),"",MAX(D9,D8))</f>
        <v>42221</v>
      </c>
      <c r="D10" s="657">
        <f>IF(OR(C10="",B10=""),"",C10+(B10*30.4))</f>
        <v>42634.44</v>
      </c>
      <c r="E10" s="657">
        <f t="shared" ref="E10:E19" si="0">IF(OR(F10="",B10=""),"",F10-(B10*30.4))</f>
        <v>42221</v>
      </c>
      <c r="F10" s="657">
        <f>IF(OR(E11="",E13="",E14=""),"",MIN(E11,E13,E14))</f>
        <v>42634.44</v>
      </c>
      <c r="G10" s="658">
        <f>IF(OR(F10 ="",D10 =""),"",(F10-D10)/30.4)</f>
        <v>0</v>
      </c>
      <c r="I10" s="57">
        <v>6</v>
      </c>
    </row>
    <row r="11" spans="1:9" ht="15" x14ac:dyDescent="0.2">
      <c r="A11" s="61" t="s">
        <v>32</v>
      </c>
      <c r="B11" s="637">
        <v>0</v>
      </c>
      <c r="C11" s="657">
        <f>IF(D10="","",D10)</f>
        <v>42634.44</v>
      </c>
      <c r="D11" s="657">
        <f>IF(OR(C11="",B11=""),"",C11+(B11*30.4))</f>
        <v>42634.44</v>
      </c>
      <c r="E11" s="657">
        <f t="shared" si="0"/>
        <v>42786.44</v>
      </c>
      <c r="F11" s="657">
        <f>IF(E16 = "", "",E16)</f>
        <v>42786.44</v>
      </c>
      <c r="G11" s="658">
        <f t="shared" ref="G11:G17" si="1">IF(OR(F11 ="",D11 =""),"",(F11-D11)/30.4)</f>
        <v>5</v>
      </c>
      <c r="I11" s="57">
        <v>42736</v>
      </c>
    </row>
    <row r="12" spans="1:9" ht="15" x14ac:dyDescent="0.2">
      <c r="A12" s="61" t="s">
        <v>272</v>
      </c>
      <c r="B12" s="638">
        <v>42221</v>
      </c>
      <c r="C12" s="415"/>
      <c r="D12" s="657">
        <f>IF(B12="","",B12)</f>
        <v>42221</v>
      </c>
      <c r="E12" s="415">
        <f t="shared" si="0"/>
        <v>-1240731.96</v>
      </c>
      <c r="F12" s="657">
        <f>IF(OR(F13="", ),"",F13-('1 - Project Structuring'!$J$42*30.4))</f>
        <v>42786.44</v>
      </c>
      <c r="G12" s="658">
        <f t="shared" si="1"/>
        <v>18.600000000000076</v>
      </c>
      <c r="I12" s="57">
        <v>5</v>
      </c>
    </row>
    <row r="13" spans="1:9" ht="15" x14ac:dyDescent="0.2">
      <c r="A13" s="61" t="s">
        <v>33</v>
      </c>
      <c r="B13" s="637">
        <v>0</v>
      </c>
      <c r="C13" s="657">
        <f>IF(D10="","",D10)</f>
        <v>42634.44</v>
      </c>
      <c r="D13" s="657">
        <f>IF(OR(C13="",B13="",),"",MAX(C13 +(B13*30.4),D12+('1 - Project Structuring'!$J$42*30.4)))</f>
        <v>42634.44</v>
      </c>
      <c r="E13" s="657">
        <f t="shared" si="0"/>
        <v>42786.44</v>
      </c>
      <c r="F13" s="657">
        <f>IF(E16="","",E16)</f>
        <v>42786.44</v>
      </c>
      <c r="G13" s="658">
        <f t="shared" si="1"/>
        <v>5</v>
      </c>
      <c r="I13" s="57">
        <v>4</v>
      </c>
    </row>
    <row r="14" spans="1:9" ht="15" x14ac:dyDescent="0.2">
      <c r="A14" s="61" t="s">
        <v>34</v>
      </c>
      <c r="B14" s="637">
        <v>5</v>
      </c>
      <c r="C14" s="657">
        <f>IF(D10="","",D10)</f>
        <v>42634.44</v>
      </c>
      <c r="D14" s="657">
        <f>IF(OR(C14="",B14=""),"",C14+(B14*30.4))</f>
        <v>42786.44</v>
      </c>
      <c r="E14" s="657">
        <f t="shared" si="0"/>
        <v>42634.44</v>
      </c>
      <c r="F14" s="657">
        <f>IF(E16="","",E16)</f>
        <v>42786.44</v>
      </c>
      <c r="G14" s="658">
        <f t="shared" si="1"/>
        <v>0</v>
      </c>
      <c r="I14" s="57">
        <v>43101</v>
      </c>
    </row>
    <row r="15" spans="1:9" ht="15" x14ac:dyDescent="0.2">
      <c r="A15" s="61" t="s">
        <v>281</v>
      </c>
      <c r="B15" s="638">
        <v>42221</v>
      </c>
      <c r="C15" s="415"/>
      <c r="D15" s="657">
        <f>IF(B15="","",B15)</f>
        <v>42221</v>
      </c>
      <c r="E15" s="415">
        <f t="shared" si="0"/>
        <v>-1240731.96</v>
      </c>
      <c r="F15" s="657">
        <f>IF(E16="","",E16)</f>
        <v>42786.44</v>
      </c>
      <c r="G15" s="658">
        <f t="shared" si="1"/>
        <v>18.600000000000076</v>
      </c>
      <c r="I15" s="57">
        <v>8</v>
      </c>
    </row>
    <row r="16" spans="1:9" ht="15" x14ac:dyDescent="0.2">
      <c r="A16" s="61" t="s">
        <v>35</v>
      </c>
      <c r="B16" s="637">
        <v>6</v>
      </c>
      <c r="C16" s="657">
        <f>IF(OR(D15="",D11="",D13="",D14=""),"",MAX(D15,D11,D13,D14))</f>
        <v>42786.44</v>
      </c>
      <c r="D16" s="657">
        <f>IF(OR(C16="",B16=""),"",C16+(B16*30.4))</f>
        <v>42968.840000000004</v>
      </c>
      <c r="E16" s="657">
        <f t="shared" si="0"/>
        <v>42786.44</v>
      </c>
      <c r="F16" s="657">
        <f>IF(E17="","",E17)</f>
        <v>42968.840000000004</v>
      </c>
      <c r="G16" s="658">
        <f t="shared" si="1"/>
        <v>0</v>
      </c>
      <c r="I16" s="57">
        <v>23</v>
      </c>
    </row>
    <row r="17" spans="1:9" ht="15" x14ac:dyDescent="0.2">
      <c r="A17" s="61" t="s">
        <v>36</v>
      </c>
      <c r="B17" s="637">
        <v>18</v>
      </c>
      <c r="C17" s="657">
        <f>IF(D16="","",D16)</f>
        <v>42968.840000000004</v>
      </c>
      <c r="D17" s="657">
        <f>IF(OR(C17="",B17=""),"",C17+(B17*30.4))</f>
        <v>43516.04</v>
      </c>
      <c r="E17" s="657">
        <f t="shared" si="0"/>
        <v>42968.840000000004</v>
      </c>
      <c r="F17" s="657">
        <f>IF(E18="","",E18)</f>
        <v>43516.04</v>
      </c>
      <c r="G17" s="658">
        <f t="shared" si="1"/>
        <v>0</v>
      </c>
    </row>
    <row r="18" spans="1:9" ht="15" x14ac:dyDescent="0.2">
      <c r="A18" s="61" t="s">
        <v>46</v>
      </c>
      <c r="B18" s="637">
        <v>0</v>
      </c>
      <c r="C18" s="657">
        <f>IF(D17="","",D17)</f>
        <v>43516.04</v>
      </c>
      <c r="D18" s="657">
        <f>IF(OR(C18="",B18=""),"",C18+(B18*30.4))</f>
        <v>43516.04</v>
      </c>
      <c r="E18" s="657">
        <f t="shared" si="0"/>
        <v>43516.04</v>
      </c>
      <c r="F18" s="657">
        <f>IF(E19="","",E19)</f>
        <v>43516.04</v>
      </c>
      <c r="G18" s="658"/>
    </row>
    <row r="19" spans="1:9" ht="15" x14ac:dyDescent="0.2">
      <c r="A19" s="61" t="s">
        <v>47</v>
      </c>
      <c r="B19" s="637">
        <v>0</v>
      </c>
      <c r="C19" s="657">
        <f>IF(D18="","",D18)</f>
        <v>43516.04</v>
      </c>
      <c r="D19" s="657">
        <f>IF(OR(C19="",B19=""),"",C19+(B19*30.4))</f>
        <v>43516.04</v>
      </c>
      <c r="E19" s="657">
        <f t="shared" si="0"/>
        <v>43516.04</v>
      </c>
      <c r="F19" s="657">
        <f>IF(D19="","",D19)</f>
        <v>43516.04</v>
      </c>
      <c r="G19" s="658"/>
    </row>
    <row r="21" spans="1:9" ht="15" x14ac:dyDescent="0.25">
      <c r="A21" s="842" t="s">
        <v>53</v>
      </c>
      <c r="B21" s="843"/>
      <c r="C21" s="843"/>
      <c r="D21" s="843"/>
      <c r="E21" s="843"/>
      <c r="F21" s="843"/>
      <c r="G21" s="844"/>
    </row>
    <row r="22" spans="1:9" ht="15" x14ac:dyDescent="0.2">
      <c r="A22" s="845" t="s">
        <v>23</v>
      </c>
      <c r="B22" s="846"/>
      <c r="C22" s="640"/>
    </row>
    <row r="23" spans="1:9" ht="15" x14ac:dyDescent="0.2">
      <c r="A23" s="838" t="s">
        <v>24</v>
      </c>
      <c r="B23" s="839"/>
      <c r="C23" s="640"/>
    </row>
    <row r="24" spans="1:9" ht="15" x14ac:dyDescent="0.2">
      <c r="A24" s="838" t="s">
        <v>83</v>
      </c>
      <c r="B24" s="840"/>
      <c r="C24" s="640"/>
    </row>
    <row r="26" spans="1:9" x14ac:dyDescent="0.2">
      <c r="B26" s="414" t="s">
        <v>52</v>
      </c>
      <c r="C26" s="414" t="s">
        <v>25</v>
      </c>
      <c r="D26" s="414" t="s">
        <v>26</v>
      </c>
      <c r="E26" s="414" t="s">
        <v>27</v>
      </c>
      <c r="F26" s="414" t="s">
        <v>28</v>
      </c>
      <c r="G26" s="414" t="s">
        <v>29</v>
      </c>
    </row>
    <row r="27" spans="1:9" ht="15" x14ac:dyDescent="0.2">
      <c r="A27" s="61" t="s">
        <v>30</v>
      </c>
      <c r="B27" s="637">
        <v>0</v>
      </c>
      <c r="C27" s="657">
        <f>'1 - Project Structuring'!$E$15</f>
        <v>40148</v>
      </c>
      <c r="D27" s="657">
        <f>IF(OR(C27="",B27=""),"",C27+(B27*30.4))</f>
        <v>40148</v>
      </c>
      <c r="E27" s="657">
        <f>IF(OR(F27="",B27=""),"",F27-(B27*30.4))</f>
        <v>40148</v>
      </c>
      <c r="F27" s="657">
        <f>IF(E28 = "", "",E28)</f>
        <v>40148</v>
      </c>
      <c r="G27" s="658">
        <f>IF(OR(F27 ="",D27 =""),"",(F27-D27)/30.4)</f>
        <v>0</v>
      </c>
      <c r="I27" s="57">
        <v>3</v>
      </c>
    </row>
    <row r="28" spans="1:9" ht="15" x14ac:dyDescent="0.2">
      <c r="A28" s="61" t="s">
        <v>31</v>
      </c>
      <c r="B28" s="637">
        <v>0</v>
      </c>
      <c r="C28" s="657">
        <f>IF(D27="","",D27)</f>
        <v>40148</v>
      </c>
      <c r="D28" s="657">
        <f>IF(OR(C28="",B28=""),"",C28+(B28*30.4))</f>
        <v>40148</v>
      </c>
      <c r="E28" s="657">
        <f>IF(OR(F28="",B28=""),"",F28-(B28*30.4))</f>
        <v>40148</v>
      </c>
      <c r="F28" s="657">
        <f>IF(E30 = "", "",E30)</f>
        <v>40148</v>
      </c>
      <c r="G28" s="658">
        <f t="shared" ref="G28:G37" si="2">IF(OR(F28 ="",D28 =""),"",(F28-D28)/30.4)</f>
        <v>0</v>
      </c>
      <c r="I28" s="57">
        <v>2</v>
      </c>
    </row>
    <row r="29" spans="1:9" ht="15" x14ac:dyDescent="0.2">
      <c r="A29" s="61" t="s">
        <v>271</v>
      </c>
      <c r="B29" s="638">
        <v>40148</v>
      </c>
      <c r="C29" s="415"/>
      <c r="D29" s="657">
        <f>IF(B29 ="", "",B29)</f>
        <v>40148</v>
      </c>
      <c r="E29" s="415"/>
      <c r="F29" s="657">
        <f>IF(E30 = "", "",E30)</f>
        <v>40148</v>
      </c>
      <c r="G29" s="658">
        <f t="shared" si="2"/>
        <v>0</v>
      </c>
      <c r="I29" s="57">
        <v>43101</v>
      </c>
    </row>
    <row r="30" spans="1:9" ht="28.5" x14ac:dyDescent="0.2">
      <c r="A30" s="68" t="s">
        <v>82</v>
      </c>
      <c r="B30" s="637">
        <v>12</v>
      </c>
      <c r="C30" s="657">
        <f>IF(OR(D29="",D28=""),"",MAX(D29,D28))</f>
        <v>40148</v>
      </c>
      <c r="D30" s="657">
        <f>IF(OR(C30="",B30=""),"",C30+(B30*30.4))</f>
        <v>40512.800000000003</v>
      </c>
      <c r="E30" s="657">
        <f>IF(OR(F30="",B30=""),"",F30-(B30*30.4))</f>
        <v>40148</v>
      </c>
      <c r="F30" s="657">
        <f>IF(OR(E31="",E33="",E35=""),"",MIN(E31,E33,E35))</f>
        <v>40512.800000000003</v>
      </c>
      <c r="G30" s="658">
        <f t="shared" si="2"/>
        <v>0</v>
      </c>
      <c r="I30" s="57">
        <v>6</v>
      </c>
    </row>
    <row r="31" spans="1:9" ht="15" x14ac:dyDescent="0.2">
      <c r="A31" s="61" t="s">
        <v>32</v>
      </c>
      <c r="B31" s="637">
        <v>6</v>
      </c>
      <c r="C31" s="657">
        <f>IF(D30="","",D30)</f>
        <v>40512.800000000003</v>
      </c>
      <c r="D31" s="657">
        <f>IF(OR(C31="",B31=""),"",C31+(B31*30.4))</f>
        <v>40695.200000000004</v>
      </c>
      <c r="E31" s="657">
        <f>IF(OR(F31="",B31=""),"",F31-(B31*30.4))</f>
        <v>40512.800000000003</v>
      </c>
      <c r="F31" s="657">
        <f>IF(OR(E37="",F35="",F33=""),"",MIN(E37,F35-('1 - Project Structuring'!$J$39*30.4)+('1 - Project Structuring'!$J$38*30.4),F33-('1 - Project Structuring'!$J$41*30.4)+('1 - Project Structuring'!$J$40*30.4)))</f>
        <v>40695.200000000004</v>
      </c>
      <c r="G31" s="658">
        <f t="shared" si="2"/>
        <v>0</v>
      </c>
      <c r="I31" s="57">
        <v>6</v>
      </c>
    </row>
    <row r="32" spans="1:9" ht="15" x14ac:dyDescent="0.2">
      <c r="A32" s="61" t="s">
        <v>272</v>
      </c>
      <c r="B32" s="638">
        <v>40148</v>
      </c>
      <c r="C32" s="415"/>
      <c r="D32" s="657">
        <f>IF(B32="","",B32)</f>
        <v>40148</v>
      </c>
      <c r="E32" s="415"/>
      <c r="F32" s="657">
        <f>IF(OR(F33=""),"",F33-('1 - Project Structuring'!$J$42*30.4))</f>
        <v>40877.600000000006</v>
      </c>
      <c r="G32" s="658">
        <f t="shared" si="2"/>
        <v>24.000000000000192</v>
      </c>
      <c r="I32" s="57">
        <v>43282</v>
      </c>
    </row>
    <row r="33" spans="1:9" ht="15" x14ac:dyDescent="0.2">
      <c r="A33" s="61" t="s">
        <v>33</v>
      </c>
      <c r="B33" s="637">
        <v>12</v>
      </c>
      <c r="C33" s="657">
        <f>IF(D30="","",D30)</f>
        <v>40512.800000000003</v>
      </c>
      <c r="D33" s="657">
        <f>IF(OR(C33="",B33="",D32=""),"",MAX(C33+(B33*30.4),D32+('1 - Project Structuring'!$J$42*30.4),D31-('1 - Project Structuring'!$J$40*30.4)+('1 - Project Structuring'!$J$41*30.4)))</f>
        <v>40877.600000000006</v>
      </c>
      <c r="E33" s="657">
        <f>IF(OR(F33="",B33=""),"",F33-(B33*30.4))</f>
        <v>40512.800000000003</v>
      </c>
      <c r="F33" s="657">
        <f>IF(OR(E37="",F37=""),"",MIN(E37+('1 - Project Structuring'!$J$43*30.4),F37-('1 - Project Structuring'!$J$46*30.4),F35-('1 - Project Structuring'!$J$48*30.4)+('1 - Project Structuring'!$J$47*30.4)))</f>
        <v>40877.600000000006</v>
      </c>
      <c r="G33" s="658">
        <f t="shared" si="2"/>
        <v>0</v>
      </c>
      <c r="I33" s="416">
        <v>3</v>
      </c>
    </row>
    <row r="34" spans="1:9" ht="15" x14ac:dyDescent="0.2">
      <c r="A34" s="61" t="s">
        <v>281</v>
      </c>
      <c r="B34" s="638">
        <v>40148</v>
      </c>
      <c r="C34" s="415"/>
      <c r="D34" s="657">
        <f>IF(B34="","",B34)</f>
        <v>40148</v>
      </c>
      <c r="E34" s="415"/>
      <c r="F34" s="657">
        <f>IF(E35="","",E35)</f>
        <v>40512.800000000003</v>
      </c>
      <c r="G34" s="658">
        <f t="shared" si="2"/>
        <v>12.000000000000096</v>
      </c>
      <c r="I34" s="57">
        <v>43831</v>
      </c>
    </row>
    <row r="35" spans="1:9" ht="15" x14ac:dyDescent="0.2">
      <c r="A35" s="61" t="s">
        <v>35</v>
      </c>
      <c r="B35" s="641">
        <v>6</v>
      </c>
      <c r="C35" s="657">
        <f>IF(OR(D34="",D30=""),"",MAX(D34,D30))</f>
        <v>40512.800000000003</v>
      </c>
      <c r="D35" s="657">
        <f>IF(OR(C35="",B35="",D31="",D33=""),"",MAX(C35+(B35*30.4),D31-('1 - Project Structuring'!$J$38*30.4)+('1 - Project Structuring'!$J$39*30.4),D33-('1 - Project Structuring'!$J$47*30.4)+('1 - Project Structuring'!$J$48*30.4)))</f>
        <v>40695.200000000004</v>
      </c>
      <c r="E35" s="657">
        <f>IF(OR(F35="",B35=""),"",F35-(B35*30.4))</f>
        <v>40512.800000000003</v>
      </c>
      <c r="F35" s="657">
        <f>IF(E36="","",E36)</f>
        <v>40695.200000000004</v>
      </c>
      <c r="G35" s="658">
        <f t="shared" si="2"/>
        <v>0</v>
      </c>
      <c r="I35" s="57">
        <v>8</v>
      </c>
    </row>
    <row r="36" spans="1:9" ht="15" x14ac:dyDescent="0.2">
      <c r="A36" s="61" t="s">
        <v>34</v>
      </c>
      <c r="B36" s="637">
        <v>6</v>
      </c>
      <c r="C36" s="657">
        <f>IF(D35="","",D35)</f>
        <v>40695.200000000004</v>
      </c>
      <c r="D36" s="657">
        <f>IF(OR(C36="",B36=""),"",C36+(B36*30.4))</f>
        <v>40877.600000000006</v>
      </c>
      <c r="E36" s="657">
        <f>IF(OR(F36="",B36="",E37=""),"",MIN(F36-(B36*30.4),E37-('1 - Project Structuring'!$J$44*30.4)))</f>
        <v>40695.200000000004</v>
      </c>
      <c r="F36" s="657">
        <f>IF(OR(F37=""),"",F37-('1 - Project Structuring'!$J$45*30.4))</f>
        <v>41030.075000000004</v>
      </c>
      <c r="G36" s="658">
        <f t="shared" si="2"/>
        <v>5.015624999999952</v>
      </c>
      <c r="I36" s="57">
        <v>10</v>
      </c>
    </row>
    <row r="37" spans="1:9" ht="15" x14ac:dyDescent="0.2">
      <c r="A37" s="61" t="s">
        <v>36</v>
      </c>
      <c r="B37" s="637">
        <v>16.015625</v>
      </c>
      <c r="C37" s="657">
        <f>IF(OR(D31="",C36="",,D33=""),"",MAX(D31,C36+('1 - Project Structuring'!$J$44*30.4),D33-('1 - Project Structuring'!$J$43*30.4)))</f>
        <v>40725.600000000006</v>
      </c>
      <c r="D37" s="657">
        <f>IF(OR(C37="",B37="",D36="",D33=""),"",MAX(C37+(B37*30.4),D36+('1 - Project Structuring'!$J$45*30.4),D33+('1 - Project Structuring'!$J$46*30.4)))</f>
        <v>41212.475000000006</v>
      </c>
      <c r="E37" s="657">
        <f>IF(OR(F37="",B37=""),"",F37-(B37*30.4))</f>
        <v>40725.600000000006</v>
      </c>
      <c r="F37" s="657">
        <f>IF(D37="","",D37)</f>
        <v>41212.475000000006</v>
      </c>
      <c r="G37" s="658">
        <f t="shared" si="2"/>
        <v>0</v>
      </c>
      <c r="I37" s="57">
        <v>18</v>
      </c>
    </row>
    <row r="38" spans="1:9" ht="15" x14ac:dyDescent="0.2">
      <c r="A38" s="61" t="s">
        <v>46</v>
      </c>
      <c r="B38" s="637">
        <v>600</v>
      </c>
      <c r="C38" s="657">
        <f>IF(OR(C37="",B37=""),"",C37+(B37*30.4))</f>
        <v>41212.475000000006</v>
      </c>
      <c r="D38" s="657">
        <f>IF(OR(C38="",B38=""),"",C38+(B38*30.4))</f>
        <v>59452.475000000006</v>
      </c>
      <c r="E38" s="657">
        <f>IF(OR(F38="",B38=""),"",F38-(B38*30.4))</f>
        <v>41212.475000000006</v>
      </c>
      <c r="F38" s="657">
        <f>IF(E39="","",E39)</f>
        <v>59452.475000000006</v>
      </c>
      <c r="G38" s="658"/>
    </row>
    <row r="39" spans="1:9" ht="15" x14ac:dyDescent="0.2">
      <c r="A39" s="61" t="s">
        <v>47</v>
      </c>
      <c r="B39" s="637">
        <v>0</v>
      </c>
      <c r="C39" s="657">
        <f>IF(D38="","",D38)</f>
        <v>59452.475000000006</v>
      </c>
      <c r="D39" s="657">
        <f>IF(OR(C39="",B39=""),"",C39+(B39*30.4))</f>
        <v>59452.475000000006</v>
      </c>
      <c r="E39" s="657">
        <f>IF(OR(F39="",B39=""),"",F39-(B39*30.4))</f>
        <v>59452.475000000006</v>
      </c>
      <c r="F39" s="657">
        <f>IF(D39="","",D39)</f>
        <v>59452.475000000006</v>
      </c>
      <c r="G39" s="658"/>
    </row>
    <row r="40" spans="1:9" ht="15" x14ac:dyDescent="0.25">
      <c r="A40" s="841" t="s">
        <v>69</v>
      </c>
      <c r="B40" s="841"/>
    </row>
    <row r="41" spans="1:9" x14ac:dyDescent="0.2">
      <c r="A41" s="61" t="s">
        <v>30</v>
      </c>
      <c r="B41" s="61" t="s">
        <v>58</v>
      </c>
    </row>
    <row r="42" spans="1:9" x14ac:dyDescent="0.2">
      <c r="A42" s="61" t="s">
        <v>31</v>
      </c>
      <c r="B42" s="61" t="s">
        <v>59</v>
      </c>
    </row>
    <row r="43" spans="1:9" x14ac:dyDescent="0.2">
      <c r="A43" s="61" t="s">
        <v>55</v>
      </c>
      <c r="B43" s="61" t="s">
        <v>61</v>
      </c>
    </row>
    <row r="44" spans="1:9" x14ac:dyDescent="0.2">
      <c r="A44" s="61" t="s">
        <v>82</v>
      </c>
      <c r="B44" s="61" t="s">
        <v>62</v>
      </c>
    </row>
    <row r="45" spans="1:9" x14ac:dyDescent="0.2">
      <c r="A45" s="61" t="s">
        <v>32</v>
      </c>
      <c r="B45" s="61" t="s">
        <v>63</v>
      </c>
    </row>
    <row r="46" spans="1:9" x14ac:dyDescent="0.2">
      <c r="A46" s="61" t="s">
        <v>56</v>
      </c>
      <c r="B46" s="61" t="s">
        <v>64</v>
      </c>
    </row>
    <row r="47" spans="1:9" x14ac:dyDescent="0.2">
      <c r="A47" s="61" t="s">
        <v>33</v>
      </c>
      <c r="B47" s="61" t="s">
        <v>92</v>
      </c>
    </row>
    <row r="48" spans="1:9" x14ac:dyDescent="0.2">
      <c r="A48" s="61" t="s">
        <v>34</v>
      </c>
      <c r="B48" s="61" t="s">
        <v>65</v>
      </c>
    </row>
    <row r="49" spans="1:3" x14ac:dyDescent="0.2">
      <c r="A49" s="61" t="s">
        <v>57</v>
      </c>
      <c r="B49" s="61" t="s">
        <v>66</v>
      </c>
    </row>
    <row r="50" spans="1:3" x14ac:dyDescent="0.2">
      <c r="A50" s="61" t="s">
        <v>35</v>
      </c>
      <c r="B50" s="61" t="s">
        <v>60</v>
      </c>
    </row>
    <row r="51" spans="1:3" x14ac:dyDescent="0.2">
      <c r="A51" s="61" t="s">
        <v>36</v>
      </c>
      <c r="B51" s="61" t="s">
        <v>67</v>
      </c>
    </row>
    <row r="52" spans="1:3" x14ac:dyDescent="0.2">
      <c r="A52" s="61" t="s">
        <v>46</v>
      </c>
      <c r="B52" s="61" t="s">
        <v>68</v>
      </c>
    </row>
    <row r="53" spans="1:3" x14ac:dyDescent="0.2">
      <c r="A53" s="61" t="s">
        <v>47</v>
      </c>
      <c r="B53" s="61" t="s">
        <v>93</v>
      </c>
    </row>
    <row r="55" spans="1:3" ht="15" x14ac:dyDescent="0.25">
      <c r="A55" s="417" t="s">
        <v>79</v>
      </c>
    </row>
    <row r="56" spans="1:3" x14ac:dyDescent="0.2">
      <c r="A56" s="61" t="s">
        <v>80</v>
      </c>
    </row>
    <row r="57" spans="1:3" x14ac:dyDescent="0.2">
      <c r="A57" s="61" t="s">
        <v>81</v>
      </c>
    </row>
    <row r="59" spans="1:3" ht="15" x14ac:dyDescent="0.25">
      <c r="C59" s="75"/>
    </row>
    <row r="60" spans="1:3" ht="15" x14ac:dyDescent="0.25">
      <c r="A60" s="75" t="s">
        <v>103</v>
      </c>
      <c r="B60" s="418" t="s">
        <v>7</v>
      </c>
      <c r="C60" s="75">
        <v>55</v>
      </c>
    </row>
    <row r="61" spans="1:3" x14ac:dyDescent="0.2">
      <c r="A61" s="419" t="s">
        <v>104</v>
      </c>
      <c r="B61" s="129">
        <v>4</v>
      </c>
      <c r="C61" s="419">
        <f>1-(($B$61-$B61)*(1-$C$60)/4)</f>
        <v>1</v>
      </c>
    </row>
    <row r="62" spans="1:3" x14ac:dyDescent="0.2">
      <c r="A62" s="419" t="s">
        <v>105</v>
      </c>
      <c r="B62" s="129">
        <v>3</v>
      </c>
      <c r="C62" s="419">
        <f>1-(($B$61-$B62)*(1-$C$60)/4)</f>
        <v>14.5</v>
      </c>
    </row>
    <row r="63" spans="1:3" x14ac:dyDescent="0.2">
      <c r="A63" s="419" t="s">
        <v>106</v>
      </c>
      <c r="B63" s="129">
        <v>2</v>
      </c>
      <c r="C63" s="419">
        <f>1-(($B$61-$B63)*(1-$C$60)/4)</f>
        <v>28</v>
      </c>
    </row>
    <row r="64" spans="1:3" x14ac:dyDescent="0.2">
      <c r="A64" s="419" t="s">
        <v>102</v>
      </c>
      <c r="B64" s="129">
        <v>1</v>
      </c>
      <c r="C64" s="419">
        <f>1-(($B$61-$B64)*(1-$C$60)/4)</f>
        <v>41.5</v>
      </c>
    </row>
    <row r="65" spans="1:3" x14ac:dyDescent="0.2">
      <c r="A65" s="419" t="s">
        <v>101</v>
      </c>
      <c r="B65" s="129">
        <v>0</v>
      </c>
      <c r="C65" s="419">
        <f>1-(($B$61-$B65)*(1-$C$60)/4)</f>
        <v>55</v>
      </c>
    </row>
    <row r="66" spans="1:3" x14ac:dyDescent="0.2">
      <c r="A66" s="419" t="s">
        <v>107</v>
      </c>
      <c r="B66" s="129">
        <v>-1</v>
      </c>
      <c r="C66" s="419">
        <f>$C$60-(((ABS(B66))/4)*$C$60)</f>
        <v>41.25</v>
      </c>
    </row>
    <row r="67" spans="1:3" x14ac:dyDescent="0.2">
      <c r="A67" s="419" t="s">
        <v>108</v>
      </c>
      <c r="B67" s="129">
        <v>-2</v>
      </c>
      <c r="C67" s="419">
        <f>$C$60-(((ABS(B67))/4)*$C$60)</f>
        <v>27.5</v>
      </c>
    </row>
    <row r="68" spans="1:3" x14ac:dyDescent="0.2">
      <c r="A68" s="419" t="s">
        <v>109</v>
      </c>
      <c r="B68" s="129">
        <v>-3</v>
      </c>
      <c r="C68" s="419">
        <f>$C$60-(((ABS(B68))/4)*$C$60)</f>
        <v>13.75</v>
      </c>
    </row>
    <row r="69" spans="1:3" x14ac:dyDescent="0.2">
      <c r="A69" s="420" t="s">
        <v>110</v>
      </c>
      <c r="B69" s="421">
        <v>-4</v>
      </c>
      <c r="C69" s="420">
        <f>$C$60-(((ABS(B69))/4)*$C$60)</f>
        <v>0</v>
      </c>
    </row>
    <row r="71" spans="1:3" ht="15" x14ac:dyDescent="0.25">
      <c r="A71" s="75" t="s">
        <v>111</v>
      </c>
    </row>
    <row r="72" spans="1:3" x14ac:dyDescent="0.2">
      <c r="A72" s="61" t="s">
        <v>95</v>
      </c>
    </row>
    <row r="73" spans="1:3" x14ac:dyDescent="0.2">
      <c r="A73" s="61" t="s">
        <v>100</v>
      </c>
    </row>
    <row r="75" spans="1:3" ht="15" x14ac:dyDescent="0.25">
      <c r="A75" s="422" t="s">
        <v>113</v>
      </c>
    </row>
    <row r="76" spans="1:3" x14ac:dyDescent="0.2">
      <c r="A76" s="423" t="s">
        <v>30</v>
      </c>
    </row>
    <row r="77" spans="1:3" x14ac:dyDescent="0.2">
      <c r="A77" s="423" t="s">
        <v>31</v>
      </c>
    </row>
    <row r="78" spans="1:3" x14ac:dyDescent="0.2">
      <c r="A78" s="423" t="s">
        <v>82</v>
      </c>
    </row>
    <row r="79" spans="1:3" x14ac:dyDescent="0.2">
      <c r="A79" s="423" t="s">
        <v>32</v>
      </c>
    </row>
    <row r="80" spans="1:3" x14ac:dyDescent="0.2">
      <c r="A80" s="423" t="s">
        <v>33</v>
      </c>
    </row>
    <row r="81" spans="1:3" x14ac:dyDescent="0.2">
      <c r="A81" s="423" t="s">
        <v>34</v>
      </c>
    </row>
    <row r="82" spans="1:3" x14ac:dyDescent="0.2">
      <c r="A82" s="423" t="s">
        <v>35</v>
      </c>
    </row>
    <row r="83" spans="1:3" x14ac:dyDescent="0.2">
      <c r="A83" s="423" t="s">
        <v>36</v>
      </c>
    </row>
    <row r="84" spans="1:3" x14ac:dyDescent="0.2">
      <c r="A84" s="423" t="s">
        <v>46</v>
      </c>
    </row>
    <row r="85" spans="1:3" x14ac:dyDescent="0.2">
      <c r="A85" s="423" t="s">
        <v>47</v>
      </c>
    </row>
    <row r="86" spans="1:3" x14ac:dyDescent="0.2">
      <c r="A86" s="58"/>
    </row>
    <row r="87" spans="1:3" ht="15" x14ac:dyDescent="0.25">
      <c r="A87" s="422" t="s">
        <v>114</v>
      </c>
      <c r="C87" s="422" t="s">
        <v>114</v>
      </c>
    </row>
    <row r="88" spans="1:3" x14ac:dyDescent="0.2">
      <c r="A88" s="423" t="s">
        <v>30</v>
      </c>
      <c r="C88" s="423" t="s">
        <v>30</v>
      </c>
    </row>
    <row r="89" spans="1:3" x14ac:dyDescent="0.2">
      <c r="A89" s="423" t="s">
        <v>31</v>
      </c>
      <c r="C89" s="423" t="s">
        <v>31</v>
      </c>
    </row>
    <row r="90" spans="1:3" x14ac:dyDescent="0.2">
      <c r="A90" s="423" t="s">
        <v>55</v>
      </c>
      <c r="C90" s="423" t="s">
        <v>55</v>
      </c>
    </row>
    <row r="91" spans="1:3" x14ac:dyDescent="0.2">
      <c r="A91" s="423" t="s">
        <v>82</v>
      </c>
      <c r="C91" s="423" t="s">
        <v>82</v>
      </c>
    </row>
    <row r="92" spans="1:3" x14ac:dyDescent="0.2">
      <c r="A92" s="423" t="s">
        <v>32</v>
      </c>
      <c r="C92" s="423" t="s">
        <v>32</v>
      </c>
    </row>
    <row r="93" spans="1:3" x14ac:dyDescent="0.2">
      <c r="A93" s="423" t="s">
        <v>56</v>
      </c>
      <c r="C93" s="423" t="s">
        <v>56</v>
      </c>
    </row>
    <row r="94" spans="1:3" x14ac:dyDescent="0.2">
      <c r="A94" s="423" t="s">
        <v>33</v>
      </c>
      <c r="C94" s="423" t="s">
        <v>33</v>
      </c>
    </row>
    <row r="95" spans="1:3" x14ac:dyDescent="0.2">
      <c r="A95" s="423" t="s">
        <v>34</v>
      </c>
      <c r="C95" s="423" t="s">
        <v>34</v>
      </c>
    </row>
    <row r="96" spans="1:3" x14ac:dyDescent="0.2">
      <c r="A96" s="423" t="s">
        <v>57</v>
      </c>
      <c r="C96" s="423" t="s">
        <v>57</v>
      </c>
    </row>
    <row r="97" spans="1:5" x14ac:dyDescent="0.2">
      <c r="A97" s="423" t="s">
        <v>35</v>
      </c>
      <c r="C97" s="423" t="s">
        <v>35</v>
      </c>
    </row>
    <row r="98" spans="1:5" x14ac:dyDescent="0.2">
      <c r="A98" s="423" t="s">
        <v>36</v>
      </c>
      <c r="C98" s="423" t="s">
        <v>36</v>
      </c>
    </row>
    <row r="99" spans="1:5" x14ac:dyDescent="0.2">
      <c r="A99" s="58"/>
      <c r="C99" s="423" t="s">
        <v>46</v>
      </c>
    </row>
    <row r="100" spans="1:5" ht="15" x14ac:dyDescent="0.25">
      <c r="A100" s="417" t="s">
        <v>190</v>
      </c>
      <c r="C100" s="423" t="s">
        <v>47</v>
      </c>
    </row>
    <row r="101" spans="1:5" x14ac:dyDescent="0.2">
      <c r="A101" s="423" t="s">
        <v>186</v>
      </c>
      <c r="B101" s="61" t="b">
        <v>1</v>
      </c>
    </row>
    <row r="102" spans="1:5" x14ac:dyDescent="0.2">
      <c r="A102" s="423" t="s">
        <v>187</v>
      </c>
      <c r="B102" s="61" t="b">
        <v>1</v>
      </c>
    </row>
    <row r="103" spans="1:5" x14ac:dyDescent="0.2">
      <c r="A103" s="423" t="s">
        <v>188</v>
      </c>
      <c r="B103" s="61" t="b">
        <v>1</v>
      </c>
    </row>
    <row r="104" spans="1:5" x14ac:dyDescent="0.2">
      <c r="A104" s="423" t="s">
        <v>189</v>
      </c>
      <c r="B104" s="61" t="b">
        <v>1</v>
      </c>
    </row>
    <row r="106" spans="1:5" x14ac:dyDescent="0.2">
      <c r="A106" s="61" t="s">
        <v>191</v>
      </c>
      <c r="B106" s="61">
        <v>67</v>
      </c>
    </row>
    <row r="108" spans="1:5" ht="15" x14ac:dyDescent="0.25">
      <c r="A108" s="417" t="s">
        <v>210</v>
      </c>
    </row>
    <row r="109" spans="1:5" x14ac:dyDescent="0.2">
      <c r="A109" s="61" t="s">
        <v>211</v>
      </c>
    </row>
    <row r="110" spans="1:5" x14ac:dyDescent="0.2">
      <c r="A110" s="61" t="s">
        <v>378</v>
      </c>
      <c r="C110" s="416"/>
      <c r="D110" s="416"/>
      <c r="E110" s="416"/>
    </row>
    <row r="111" spans="1:5" x14ac:dyDescent="0.2">
      <c r="A111" s="61" t="s">
        <v>212</v>
      </c>
      <c r="D111" s="416"/>
    </row>
    <row r="112" spans="1:5" x14ac:dyDescent="0.2">
      <c r="A112" s="61" t="s">
        <v>379</v>
      </c>
      <c r="C112" s="416"/>
      <c r="D112" s="416"/>
      <c r="E112" s="416"/>
    </row>
    <row r="113" spans="1:5" x14ac:dyDescent="0.2">
      <c r="A113" s="61" t="s">
        <v>382</v>
      </c>
      <c r="C113" s="416"/>
      <c r="D113" s="416"/>
      <c r="E113" s="416"/>
    </row>
    <row r="114" spans="1:5" x14ac:dyDescent="0.2">
      <c r="A114" s="61" t="s">
        <v>380</v>
      </c>
      <c r="D114" s="416"/>
    </row>
    <row r="115" spans="1:5" x14ac:dyDescent="0.2">
      <c r="A115" s="61" t="s">
        <v>381</v>
      </c>
      <c r="C115" s="416"/>
      <c r="D115" s="416"/>
      <c r="E115" s="416"/>
    </row>
    <row r="116" spans="1:5" x14ac:dyDescent="0.2">
      <c r="A116" s="61" t="s">
        <v>383</v>
      </c>
      <c r="C116" s="416"/>
      <c r="D116" s="416"/>
      <c r="E116" s="416"/>
    </row>
    <row r="117" spans="1:5" x14ac:dyDescent="0.2">
      <c r="A117" s="61" t="s">
        <v>384</v>
      </c>
      <c r="D117" s="416"/>
    </row>
    <row r="118" spans="1:5" x14ac:dyDescent="0.2">
      <c r="A118" s="61" t="s">
        <v>385</v>
      </c>
      <c r="C118" s="416"/>
      <c r="D118" s="416"/>
      <c r="E118" s="416"/>
    </row>
    <row r="119" spans="1:5" x14ac:dyDescent="0.2">
      <c r="A119" s="61" t="s">
        <v>386</v>
      </c>
      <c r="C119" s="416"/>
      <c r="D119" s="416"/>
      <c r="E119" s="416"/>
    </row>
    <row r="120" spans="1:5" x14ac:dyDescent="0.2">
      <c r="A120" s="61" t="s">
        <v>387</v>
      </c>
    </row>
    <row r="121" spans="1:5" x14ac:dyDescent="0.2">
      <c r="A121" s="61" t="s">
        <v>388</v>
      </c>
    </row>
    <row r="124" spans="1:5" x14ac:dyDescent="0.2">
      <c r="C124" s="416"/>
    </row>
    <row r="125" spans="1:5" x14ac:dyDescent="0.2">
      <c r="C125" s="416"/>
    </row>
    <row r="129" spans="3:5" x14ac:dyDescent="0.2">
      <c r="C129" s="416"/>
      <c r="D129" s="416"/>
      <c r="E129" s="416"/>
    </row>
    <row r="130" spans="3:5" x14ac:dyDescent="0.2">
      <c r="C130" s="416"/>
      <c r="D130" s="416"/>
      <c r="E130" s="416"/>
    </row>
    <row r="131" spans="3:5" x14ac:dyDescent="0.2">
      <c r="D131" s="416"/>
    </row>
    <row r="132" spans="3:5" x14ac:dyDescent="0.2">
      <c r="C132" s="416"/>
      <c r="D132" s="416"/>
      <c r="E132" s="416"/>
    </row>
    <row r="133" spans="3:5" x14ac:dyDescent="0.2">
      <c r="C133" s="416"/>
      <c r="D133" s="416"/>
      <c r="E133" s="416"/>
    </row>
    <row r="134" spans="3:5" x14ac:dyDescent="0.2">
      <c r="D134" s="416"/>
    </row>
    <row r="135" spans="3:5" x14ac:dyDescent="0.2">
      <c r="C135" s="416"/>
      <c r="D135" s="416"/>
      <c r="E135" s="416"/>
    </row>
    <row r="136" spans="3:5" x14ac:dyDescent="0.2">
      <c r="D136" s="416"/>
    </row>
    <row r="137" spans="3:5" x14ac:dyDescent="0.2">
      <c r="C137" s="416"/>
      <c r="D137" s="416"/>
      <c r="E137" s="416"/>
    </row>
    <row r="138" spans="3:5" x14ac:dyDescent="0.2">
      <c r="C138" s="416"/>
      <c r="D138" s="416"/>
      <c r="E138" s="416"/>
    </row>
    <row r="139" spans="3:5" x14ac:dyDescent="0.2">
      <c r="C139" s="416"/>
      <c r="D139" s="416"/>
      <c r="E139" s="416"/>
    </row>
  </sheetData>
  <sheetProtection sheet="1" scenarios="1"/>
  <mergeCells count="9">
    <mergeCell ref="A23:B23"/>
    <mergeCell ref="A24:B24"/>
    <mergeCell ref="A40:B40"/>
    <mergeCell ref="A1:G1"/>
    <mergeCell ref="A2:B2"/>
    <mergeCell ref="A3:B3"/>
    <mergeCell ref="A4:B4"/>
    <mergeCell ref="A21:G21"/>
    <mergeCell ref="A22:B22"/>
  </mergeCells>
  <dataValidations count="2">
    <dataValidation type="decimal" operator="greaterThanOrEqual" allowBlank="1" showInputMessage="1" showErrorMessage="1" errorTitle="SHRP2 R09 - Input Warning!" error="Phase duration entries must be values greater than 0." sqref="B16:B17 B13:B14 B7:B8 B10:B11 B35:B37 B27:B28 B30:B31 B33">
      <formula1>0</formula1>
    </dataValidation>
    <dataValidation type="date" allowBlank="1" showInputMessage="1" showErrorMessage="1" errorTitle="SHRP2 R09 - Input Warning!" error="Date entries must include a year that is between 1975 and 2050." sqref="B15 B12 B9 B34 B32 B29">
      <formula1>27395</formula1>
      <formula2>55153</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116"/>
  <sheetViews>
    <sheetView showGridLines="0" topLeftCell="A88" zoomScale="85" zoomScaleNormal="85" workbookViewId="0">
      <selection activeCell="J61" sqref="J61"/>
    </sheetView>
  </sheetViews>
  <sheetFormatPr defaultColWidth="9.140625" defaultRowHeight="14.25" x14ac:dyDescent="0.2"/>
  <cols>
    <col min="1" max="1" width="9.140625" style="57"/>
    <col min="2" max="2" width="17" style="57" customWidth="1"/>
    <col min="3" max="3" width="28.7109375" style="57" customWidth="1"/>
    <col min="4" max="4" width="17.42578125" style="57" customWidth="1"/>
    <col min="5" max="5" width="15.7109375" style="57" customWidth="1"/>
    <col min="6" max="6" width="15" style="57" customWidth="1"/>
    <col min="7" max="7" width="13.42578125" style="57" customWidth="1"/>
    <col min="8" max="8" width="15.28515625" style="57" customWidth="1"/>
    <col min="9" max="9" width="10.7109375" style="57" customWidth="1"/>
    <col min="10" max="10" width="11.5703125" style="57" customWidth="1"/>
    <col min="11" max="16384" width="9.140625" style="57"/>
  </cols>
  <sheetData>
    <row r="1" spans="1:25" ht="35.25" x14ac:dyDescent="0.5">
      <c r="A1" s="651" t="s">
        <v>237</v>
      </c>
      <c r="B1" s="651"/>
      <c r="C1" s="651"/>
      <c r="D1" s="651" t="s">
        <v>259</v>
      </c>
      <c r="E1" s="651"/>
      <c r="F1" s="651"/>
      <c r="G1" s="651"/>
      <c r="H1" s="651"/>
      <c r="I1" s="651"/>
      <c r="J1" s="651"/>
      <c r="K1" s="651"/>
      <c r="L1" s="651"/>
      <c r="M1" s="655"/>
      <c r="N1" s="655"/>
      <c r="O1" s="655"/>
      <c r="P1" s="655"/>
      <c r="Q1" s="655"/>
      <c r="R1" s="655"/>
      <c r="S1" s="655"/>
      <c r="T1" s="655"/>
      <c r="U1" s="655"/>
      <c r="V1" s="655"/>
      <c r="W1" s="655"/>
      <c r="X1" s="655"/>
      <c r="Y1" s="655"/>
    </row>
    <row r="2" spans="1:25" ht="33.75" x14ac:dyDescent="0.5">
      <c r="A2" s="653" t="s">
        <v>237</v>
      </c>
      <c r="B2" s="653" t="s">
        <v>256</v>
      </c>
      <c r="C2" s="653"/>
      <c r="D2" s="653" t="s">
        <v>261</v>
      </c>
      <c r="E2" s="653"/>
      <c r="F2" s="653"/>
      <c r="G2" s="653"/>
      <c r="H2" s="653"/>
      <c r="I2" s="653"/>
      <c r="J2" s="653"/>
      <c r="K2" s="653"/>
      <c r="L2" s="653"/>
      <c r="M2" s="656"/>
      <c r="N2" s="656"/>
      <c r="O2" s="656"/>
      <c r="P2" s="656"/>
      <c r="Q2" s="656"/>
      <c r="R2" s="656"/>
      <c r="S2" s="656"/>
      <c r="T2" s="656"/>
      <c r="U2" s="656"/>
      <c r="V2" s="656"/>
      <c r="W2" s="656"/>
      <c r="X2" s="656"/>
      <c r="Y2" s="656"/>
    </row>
    <row r="3" spans="1:25" ht="20.100000000000001" customHeight="1" x14ac:dyDescent="0.2">
      <c r="A3" s="58"/>
      <c r="B3" s="58"/>
      <c r="C3" s="58"/>
      <c r="D3" s="58"/>
      <c r="E3" s="58"/>
      <c r="F3" s="58"/>
      <c r="G3" s="58"/>
      <c r="H3" s="58"/>
      <c r="I3" s="58"/>
      <c r="J3" s="58"/>
      <c r="K3" s="58"/>
      <c r="L3" s="58"/>
    </row>
    <row r="4" spans="1:25" ht="20.100000000000001" customHeight="1" x14ac:dyDescent="0.2">
      <c r="A4" s="58"/>
      <c r="B4" s="58"/>
      <c r="C4" s="58"/>
      <c r="D4" s="58"/>
      <c r="E4" s="58"/>
      <c r="F4" s="58"/>
      <c r="G4" s="58"/>
      <c r="H4" s="58"/>
      <c r="I4" s="58"/>
      <c r="J4" s="58"/>
      <c r="K4" s="58"/>
      <c r="L4" s="58"/>
    </row>
    <row r="5" spans="1:25" ht="20.100000000000001" customHeight="1" x14ac:dyDescent="0.2">
      <c r="A5" s="58"/>
      <c r="B5" s="58"/>
      <c r="C5" s="58"/>
      <c r="D5" s="58"/>
      <c r="E5" s="58"/>
      <c r="F5" s="58"/>
      <c r="G5" s="58"/>
      <c r="H5" s="58"/>
      <c r="I5" s="58"/>
      <c r="J5" s="58"/>
      <c r="K5" s="58"/>
      <c r="L5" s="58"/>
    </row>
    <row r="6" spans="1:25" ht="15" x14ac:dyDescent="0.2">
      <c r="A6" s="58"/>
      <c r="B6" s="58"/>
      <c r="C6" s="695" t="s">
        <v>394</v>
      </c>
      <c r="D6" s="696"/>
      <c r="E6" s="696"/>
      <c r="F6" s="696"/>
      <c r="G6" s="696"/>
      <c r="H6" s="696"/>
      <c r="I6" s="696"/>
      <c r="J6" s="697"/>
      <c r="K6" s="58"/>
      <c r="L6" s="58"/>
    </row>
    <row r="7" spans="1:25" ht="15" x14ac:dyDescent="0.2">
      <c r="A7" s="58"/>
      <c r="B7" s="58"/>
      <c r="C7" s="61" t="s">
        <v>19</v>
      </c>
      <c r="D7" s="650" t="s">
        <v>53</v>
      </c>
      <c r="E7" s="62"/>
      <c r="F7" s="88" t="s">
        <v>20</v>
      </c>
      <c r="G7" s="90"/>
      <c r="H7" s="90"/>
      <c r="I7" s="89"/>
      <c r="J7" s="659" t="s">
        <v>95</v>
      </c>
      <c r="K7" s="58"/>
      <c r="L7" s="58"/>
    </row>
    <row r="8" spans="1:25" x14ac:dyDescent="0.2">
      <c r="A8" s="58"/>
      <c r="B8" s="58"/>
      <c r="C8" s="63"/>
      <c r="D8" s="64"/>
      <c r="E8" s="62"/>
      <c r="F8" s="62"/>
      <c r="G8" s="62"/>
      <c r="H8" s="62"/>
      <c r="I8" s="62"/>
      <c r="J8" s="65"/>
      <c r="K8" s="58"/>
      <c r="L8" s="58"/>
    </row>
    <row r="9" spans="1:25" ht="30" customHeight="1" x14ac:dyDescent="0.2">
      <c r="A9" s="58"/>
      <c r="B9" s="58"/>
      <c r="C9" s="84" t="s">
        <v>21</v>
      </c>
      <c r="D9" s="650" t="s">
        <v>86</v>
      </c>
      <c r="E9" s="62"/>
      <c r="F9" s="62"/>
      <c r="G9" s="62"/>
      <c r="H9" s="62"/>
      <c r="I9" s="62"/>
      <c r="J9" s="65"/>
      <c r="K9" s="58"/>
      <c r="L9" s="58"/>
    </row>
    <row r="10" spans="1:25" ht="15" x14ac:dyDescent="0.2">
      <c r="A10" s="58"/>
      <c r="B10" s="58"/>
      <c r="C10" s="85"/>
      <c r="D10" s="650" t="s">
        <v>45</v>
      </c>
      <c r="E10" s="62"/>
      <c r="F10" s="62"/>
      <c r="G10" s="62"/>
      <c r="H10" s="62"/>
      <c r="I10" s="62"/>
      <c r="J10" s="65"/>
      <c r="K10" s="58"/>
      <c r="L10" s="58"/>
    </row>
    <row r="11" spans="1:25" ht="15" x14ac:dyDescent="0.2">
      <c r="A11" s="58"/>
      <c r="B11" s="58"/>
      <c r="C11" s="86"/>
      <c r="D11" s="650" t="s">
        <v>70</v>
      </c>
      <c r="E11" s="66"/>
      <c r="F11" s="66"/>
      <c r="G11" s="66"/>
      <c r="H11" s="66"/>
      <c r="I11" s="66"/>
      <c r="J11" s="67"/>
      <c r="K11" s="58"/>
      <c r="L11" s="58"/>
    </row>
    <row r="12" spans="1:25" x14ac:dyDescent="0.2">
      <c r="A12" s="58"/>
      <c r="B12" s="58"/>
      <c r="C12" s="58"/>
      <c r="D12" s="58"/>
      <c r="E12" s="58"/>
      <c r="F12" s="58"/>
      <c r="G12" s="58"/>
      <c r="H12" s="58"/>
      <c r="I12" s="58"/>
      <c r="J12" s="58"/>
      <c r="K12" s="58"/>
      <c r="L12" s="58"/>
    </row>
    <row r="13" spans="1:25" x14ac:dyDescent="0.2">
      <c r="A13" s="58"/>
      <c r="B13" s="58"/>
      <c r="C13" s="58"/>
      <c r="D13" s="58"/>
      <c r="E13" s="58"/>
      <c r="F13" s="58"/>
      <c r="G13" s="58"/>
      <c r="H13" s="58"/>
      <c r="I13" s="58"/>
      <c r="J13" s="58"/>
      <c r="K13" s="58"/>
      <c r="L13" s="58"/>
    </row>
    <row r="14" spans="1:25" ht="15" x14ac:dyDescent="0.2">
      <c r="A14" s="58"/>
      <c r="B14" s="58"/>
      <c r="C14" s="695" t="s">
        <v>22</v>
      </c>
      <c r="D14" s="59"/>
      <c r="E14" s="59"/>
      <c r="F14" s="59"/>
      <c r="G14" s="59"/>
      <c r="H14" s="59"/>
      <c r="I14" s="60"/>
      <c r="J14" s="58"/>
      <c r="K14" s="58"/>
      <c r="L14" s="58"/>
    </row>
    <row r="15" spans="1:25" ht="15" x14ac:dyDescent="0.2">
      <c r="A15" s="58"/>
      <c r="B15" s="58"/>
      <c r="C15" s="88" t="s">
        <v>23</v>
      </c>
      <c r="D15" s="89"/>
      <c r="E15" s="635">
        <v>40148</v>
      </c>
      <c r="F15" s="62"/>
      <c r="G15" s="62"/>
      <c r="H15" s="62"/>
      <c r="I15" s="65"/>
      <c r="J15" s="58"/>
      <c r="K15" s="58"/>
      <c r="L15" s="58"/>
    </row>
    <row r="16" spans="1:25" ht="30" customHeight="1" x14ac:dyDescent="0.2">
      <c r="A16" s="58"/>
      <c r="B16" s="58"/>
      <c r="C16" s="503" t="s">
        <v>24</v>
      </c>
      <c r="D16" s="504" t="s">
        <v>352</v>
      </c>
      <c r="E16" s="635">
        <v>41212</v>
      </c>
      <c r="F16" s="62"/>
      <c r="G16" s="62"/>
      <c r="H16" s="62"/>
      <c r="I16" s="65"/>
      <c r="J16" s="58"/>
      <c r="K16" s="58"/>
      <c r="L16" s="58"/>
    </row>
    <row r="17" spans="1:12" ht="15" x14ac:dyDescent="0.2">
      <c r="A17" s="58"/>
      <c r="B17" s="58"/>
      <c r="C17" s="711" t="s">
        <v>152</v>
      </c>
      <c r="D17" s="87"/>
      <c r="E17" s="636">
        <v>0.1</v>
      </c>
      <c r="F17" s="62"/>
      <c r="G17" s="62"/>
      <c r="H17" s="62"/>
      <c r="I17" s="65"/>
      <c r="J17" s="58"/>
      <c r="K17" s="58"/>
      <c r="L17" s="58"/>
    </row>
    <row r="18" spans="1:12" ht="15" thickBot="1" x14ac:dyDescent="0.25">
      <c r="A18" s="58"/>
      <c r="B18" s="58"/>
      <c r="C18" s="63"/>
      <c r="D18" s="62"/>
      <c r="E18" s="62"/>
      <c r="F18" s="62"/>
      <c r="G18" s="62"/>
      <c r="H18" s="62"/>
      <c r="I18" s="65"/>
      <c r="J18" s="58"/>
      <c r="K18" s="58"/>
      <c r="L18" s="58"/>
    </row>
    <row r="19" spans="1:12" ht="48" thickBot="1" x14ac:dyDescent="0.25">
      <c r="A19" s="58"/>
      <c r="B19" s="58"/>
      <c r="C19" s="688" t="s">
        <v>0</v>
      </c>
      <c r="D19" s="688" t="s">
        <v>52</v>
      </c>
      <c r="E19" s="689" t="s">
        <v>25</v>
      </c>
      <c r="F19" s="689" t="s">
        <v>26</v>
      </c>
      <c r="G19" s="689" t="s">
        <v>27</v>
      </c>
      <c r="H19" s="689" t="s">
        <v>28</v>
      </c>
      <c r="I19" s="688" t="s">
        <v>151</v>
      </c>
      <c r="J19" s="58"/>
      <c r="K19" s="58"/>
      <c r="L19" s="58"/>
    </row>
    <row r="20" spans="1:12" ht="15" x14ac:dyDescent="0.2">
      <c r="A20" s="58"/>
      <c r="B20" s="58"/>
      <c r="C20" s="61" t="s">
        <v>30</v>
      </c>
      <c r="D20" s="637">
        <v>0</v>
      </c>
      <c r="E20" s="657">
        <f>'1 - Project Structuring'!$E$15</f>
        <v>40148</v>
      </c>
      <c r="F20" s="657">
        <f>IF(OR(E20="",D20=""),"",E20+(D20*30.4))</f>
        <v>40148</v>
      </c>
      <c r="G20" s="657">
        <f>IF(OR(H20="",D20=""),"",H20-(D20*30.4))</f>
        <v>40148</v>
      </c>
      <c r="H20" s="657">
        <f>IF(G21 = "", "",G21)</f>
        <v>40148</v>
      </c>
      <c r="I20" s="658">
        <f>IF(OR(H20 ="",F20 =""),"",(H20-F20)/30.4)</f>
        <v>0</v>
      </c>
      <c r="J20" s="58"/>
      <c r="K20" s="58"/>
      <c r="L20" s="58"/>
    </row>
    <row r="21" spans="1:12" ht="15" x14ac:dyDescent="0.2">
      <c r="A21" s="58"/>
      <c r="B21" s="58"/>
      <c r="C21" s="61" t="s">
        <v>31</v>
      </c>
      <c r="D21" s="637">
        <v>0</v>
      </c>
      <c r="E21" s="657">
        <f>IF(F20="","",F20)</f>
        <v>40148</v>
      </c>
      <c r="F21" s="657">
        <f>IF(OR(E21="",D21=""),"",E21+(D21*30.4))</f>
        <v>40148</v>
      </c>
      <c r="G21" s="657">
        <f>IF(OR(H21="",D21=""),"",H21-(D21*30.4))</f>
        <v>40148</v>
      </c>
      <c r="H21" s="657">
        <f>IF(G23 = "", "",G23)</f>
        <v>40148</v>
      </c>
      <c r="I21" s="658">
        <f t="shared" ref="I21:I30" si="0">IF(OR(H21 ="",F21 =""),"",(H21-F21)/30.4)</f>
        <v>0</v>
      </c>
      <c r="J21" s="58"/>
      <c r="K21" s="58"/>
      <c r="L21" s="58"/>
    </row>
    <row r="22" spans="1:12" ht="15" x14ac:dyDescent="0.2">
      <c r="A22" s="58"/>
      <c r="B22" s="58"/>
      <c r="C22" s="61" t="s">
        <v>271</v>
      </c>
      <c r="D22" s="638">
        <v>40148</v>
      </c>
      <c r="E22" s="528"/>
      <c r="F22" s="657">
        <f>IF(D22 ="", "",D22)</f>
        <v>40148</v>
      </c>
      <c r="G22" s="528"/>
      <c r="H22" s="657">
        <f>IF(G23 = "", "",G23)</f>
        <v>40148</v>
      </c>
      <c r="I22" s="658">
        <f t="shared" si="0"/>
        <v>0</v>
      </c>
      <c r="J22" s="58"/>
      <c r="K22" s="58"/>
      <c r="L22" s="58"/>
    </row>
    <row r="23" spans="1:12" ht="30" customHeight="1" x14ac:dyDescent="0.2">
      <c r="A23" s="58"/>
      <c r="B23" s="58"/>
      <c r="C23" s="68" t="s">
        <v>82</v>
      </c>
      <c r="D23" s="637">
        <v>12</v>
      </c>
      <c r="E23" s="657">
        <f>IF(OR(F22="",F21=""),"",MAX(F22,F21))</f>
        <v>40148</v>
      </c>
      <c r="F23" s="657">
        <f>IF(OR(E23="",D23=""),"",E23+(D23*30.4))</f>
        <v>40512.800000000003</v>
      </c>
      <c r="G23" s="657">
        <f>IF(OR(H23="",D23=""),"",H23-(D23*30.4))</f>
        <v>40148</v>
      </c>
      <c r="H23" s="657">
        <f>IF(OR(G24="",G26="",G28=""),"",MIN(G24,G26,G28))</f>
        <v>40512.800000000003</v>
      </c>
      <c r="I23" s="658">
        <f t="shared" si="0"/>
        <v>0</v>
      </c>
      <c r="J23" s="58"/>
      <c r="K23" s="69"/>
      <c r="L23" s="58"/>
    </row>
    <row r="24" spans="1:12" ht="15" x14ac:dyDescent="0.2">
      <c r="A24" s="58"/>
      <c r="B24" s="58"/>
      <c r="C24" s="61" t="s">
        <v>32</v>
      </c>
      <c r="D24" s="637">
        <v>6</v>
      </c>
      <c r="E24" s="657">
        <f>IF(F23="","",F23)</f>
        <v>40512.800000000003</v>
      </c>
      <c r="F24" s="657">
        <f>IF(OR(E24="",D24=""),"",E24+(D24*30.4))</f>
        <v>40695.200000000004</v>
      </c>
      <c r="G24" s="657">
        <f>IF(OR(H24="",D24=""),"",H24-(D24*30.4))</f>
        <v>40512.800000000003</v>
      </c>
      <c r="H24" s="657">
        <f>IF(OR(G30="",H28="",H26=""),"",MIN(G30,H28-('1 - Project Structuring'!$J$39*30.4)+('1 - Project Structuring'!$J$38*30.4),H26-('1 - Project Structuring'!$J$41*30.4)+('1 - Project Structuring'!$J$40*30.4)))</f>
        <v>40695.200000000004</v>
      </c>
      <c r="I24" s="658">
        <f t="shared" si="0"/>
        <v>0</v>
      </c>
      <c r="J24" s="58"/>
      <c r="K24" s="58"/>
      <c r="L24" s="58"/>
    </row>
    <row r="25" spans="1:12" ht="15" x14ac:dyDescent="0.2">
      <c r="A25" s="58"/>
      <c r="B25" s="58"/>
      <c r="C25" s="61" t="s">
        <v>272</v>
      </c>
      <c r="D25" s="638">
        <v>40148</v>
      </c>
      <c r="E25" s="528"/>
      <c r="F25" s="657">
        <f>IF(D25="","",D25)</f>
        <v>40148</v>
      </c>
      <c r="G25" s="528"/>
      <c r="H25" s="657">
        <f>IF(OR(H26=""),"",H26-('1 - Project Structuring'!$J$42*30.4))</f>
        <v>40877.600000000006</v>
      </c>
      <c r="I25" s="658">
        <f t="shared" si="0"/>
        <v>24.000000000000192</v>
      </c>
      <c r="J25" s="58"/>
      <c r="K25" s="58"/>
      <c r="L25" s="58"/>
    </row>
    <row r="26" spans="1:12" ht="15" x14ac:dyDescent="0.2">
      <c r="A26" s="58"/>
      <c r="B26" s="58"/>
      <c r="C26" s="61" t="s">
        <v>33</v>
      </c>
      <c r="D26" s="637">
        <v>12</v>
      </c>
      <c r="E26" s="657">
        <f>IF(F23="","",F23)</f>
        <v>40512.800000000003</v>
      </c>
      <c r="F26" s="657">
        <f>IF(OR(E26="",D26="",F25=""),"",MAX(E26+(D26*30.4),F25+('1 - Project Structuring'!$J$42*30.4),F24-('1 - Project Structuring'!$J$40*30.4)+('1 - Project Structuring'!$J$41*30.4)))</f>
        <v>40877.600000000006</v>
      </c>
      <c r="G26" s="657">
        <f>IF(OR(H26="",D26=""),"",H26-(D26*30.4))</f>
        <v>40512.800000000003</v>
      </c>
      <c r="H26" s="657">
        <f>IF(OR(G30="",H30=""),"",MIN(G30+('1 - Project Structuring'!$J$43*30.4),H30-('1 - Project Structuring'!$J$46*30.4),H28-('1 - Project Structuring'!$J$48*30.4)+('1 - Project Structuring'!$J$47*30.4)))</f>
        <v>40877.600000000006</v>
      </c>
      <c r="I26" s="658">
        <f t="shared" si="0"/>
        <v>0</v>
      </c>
      <c r="J26" s="58"/>
      <c r="K26" s="58"/>
      <c r="L26" s="58"/>
    </row>
    <row r="27" spans="1:12" ht="15" x14ac:dyDescent="0.2">
      <c r="A27" s="58"/>
      <c r="B27" s="58"/>
      <c r="C27" s="525" t="s">
        <v>281</v>
      </c>
      <c r="D27" s="638">
        <v>40148</v>
      </c>
      <c r="E27" s="528"/>
      <c r="F27" s="657">
        <f>IF(D27="","",D27)</f>
        <v>40148</v>
      </c>
      <c r="G27" s="528"/>
      <c r="H27" s="657">
        <f>IF(G28="","",G28)</f>
        <v>40512.800000000003</v>
      </c>
      <c r="I27" s="658">
        <f t="shared" si="0"/>
        <v>12.000000000000096</v>
      </c>
      <c r="J27" s="58"/>
      <c r="K27" s="58"/>
      <c r="L27" s="58"/>
    </row>
    <row r="28" spans="1:12" ht="15" x14ac:dyDescent="0.2">
      <c r="A28" s="58"/>
      <c r="B28" s="58"/>
      <c r="C28" s="525" t="s">
        <v>35</v>
      </c>
      <c r="D28" s="641">
        <v>6</v>
      </c>
      <c r="E28" s="657">
        <f>IF(OR(F27="",F23=""),"",MAX(F27,F23))</f>
        <v>40512.800000000003</v>
      </c>
      <c r="F28" s="657">
        <f>IF(OR(E28="",D28="",F24="",F26=""),"",MAX(E28+(D28*30.4),F24-('1 - Project Structuring'!$J$38*30.4)+('1 - Project Structuring'!$J$39*30.4),F26-('1 - Project Structuring'!$J$47*30.4)+('1 - Project Structuring'!$J$48*30.4)))</f>
        <v>40695.200000000004</v>
      </c>
      <c r="G28" s="657">
        <f>IF(OR(H28="",D28=""),"",H28-(D28*30.4))</f>
        <v>40512.800000000003</v>
      </c>
      <c r="H28" s="657">
        <f>IF(G29="","",G29)</f>
        <v>40695.200000000004</v>
      </c>
      <c r="I28" s="658">
        <f t="shared" si="0"/>
        <v>0</v>
      </c>
      <c r="J28" s="58"/>
      <c r="K28" s="58"/>
      <c r="L28" s="58"/>
    </row>
    <row r="29" spans="1:12" ht="15" x14ac:dyDescent="0.2">
      <c r="A29" s="58"/>
      <c r="B29" s="58"/>
      <c r="C29" s="525" t="s">
        <v>34</v>
      </c>
      <c r="D29" s="637">
        <v>6</v>
      </c>
      <c r="E29" s="657">
        <f>IF(F28="","",F28)</f>
        <v>40695.200000000004</v>
      </c>
      <c r="F29" s="657">
        <f>IF(OR(E29="",D29=""),"",E29+(D29*30.4))</f>
        <v>40877.600000000006</v>
      </c>
      <c r="G29" s="657">
        <f>IF(OR(H29="",D29="",G30=""),"",MIN(H29-(D29*30.4),G30-('1 - Project Structuring'!$J$44*30.4)))</f>
        <v>40695.200000000004</v>
      </c>
      <c r="H29" s="657">
        <f>IF(OR(H30=""),"",H30-('1 - Project Structuring'!$J$45*30.4))</f>
        <v>41029.600000000006</v>
      </c>
      <c r="I29" s="658">
        <f t="shared" si="0"/>
        <v>5</v>
      </c>
      <c r="J29" s="58"/>
      <c r="K29" s="58"/>
      <c r="L29" s="58"/>
    </row>
    <row r="30" spans="1:12" ht="15" x14ac:dyDescent="0.2">
      <c r="A30" s="58"/>
      <c r="B30" s="58"/>
      <c r="C30" s="61" t="s">
        <v>36</v>
      </c>
      <c r="D30" s="637">
        <v>16</v>
      </c>
      <c r="E30" s="657">
        <f>IF(OR(F24="",E29="",,F26=""),"",MAX(F24,E29+('1 - Project Structuring'!$J$44*30.4),F26-('1 - Project Structuring'!$J$43*30.4)))</f>
        <v>40725.600000000006</v>
      </c>
      <c r="F30" s="657">
        <f>IF(OR(E30="",D30="",F29="",F26=""),"",MAX(E30+(D30*30.4),F29+('1 - Project Structuring'!$J$45*30.4),F26+('1 - Project Structuring'!$J$46*30.4)))</f>
        <v>41212.000000000007</v>
      </c>
      <c r="G30" s="657">
        <f>IF(OR(H30="",D30=""),"",H30-(D30*30.4))</f>
        <v>40725.600000000006</v>
      </c>
      <c r="H30" s="657">
        <f>IF(F30="","",F30)</f>
        <v>41212.000000000007</v>
      </c>
      <c r="I30" s="658">
        <f t="shared" si="0"/>
        <v>0</v>
      </c>
      <c r="J30" s="58"/>
      <c r="K30" s="58"/>
      <c r="L30" s="58"/>
    </row>
    <row r="31" spans="1:12" ht="15" x14ac:dyDescent="0.2">
      <c r="A31" s="58"/>
      <c r="B31" s="58"/>
      <c r="C31" s="61" t="s">
        <v>46</v>
      </c>
      <c r="D31" s="637">
        <v>600</v>
      </c>
      <c r="E31" s="657">
        <f>IF(OR(E30="",D30=""),"",E30+(D30*30.4))</f>
        <v>41212.000000000007</v>
      </c>
      <c r="F31" s="657">
        <f>IF(OR(E31="",D31=""),"",E31+(D31*30.4))</f>
        <v>59452.000000000007</v>
      </c>
      <c r="G31" s="657">
        <f>IF(OR(H31="",D31=""),"",H31-(D31*30.4))</f>
        <v>41212.000000000007</v>
      </c>
      <c r="H31" s="657">
        <f>IF(G32="","",G32)</f>
        <v>59452.000000000007</v>
      </c>
      <c r="I31" s="658"/>
      <c r="J31" s="58"/>
      <c r="K31" s="58"/>
      <c r="L31" s="58"/>
    </row>
    <row r="32" spans="1:12" ht="15" x14ac:dyDescent="0.2">
      <c r="A32" s="58"/>
      <c r="B32" s="58"/>
      <c r="C32" s="61" t="s">
        <v>47</v>
      </c>
      <c r="D32" s="637">
        <v>0</v>
      </c>
      <c r="E32" s="657">
        <f>IF(F31="","",F31)</f>
        <v>59452.000000000007</v>
      </c>
      <c r="F32" s="657">
        <f>IF(OR(E32="",D32=""),"",E32+(D32*30.4))</f>
        <v>59452.000000000007</v>
      </c>
      <c r="G32" s="657">
        <f>IF(OR(H32="",D32=""),"",H32-(D32*30.4))</f>
        <v>59452.000000000007</v>
      </c>
      <c r="H32" s="657">
        <f>IF(F32="","",F32)</f>
        <v>59452.000000000007</v>
      </c>
      <c r="I32" s="658"/>
      <c r="J32" s="58"/>
      <c r="K32" s="58"/>
      <c r="L32" s="58"/>
    </row>
    <row r="33" spans="1:12" x14ac:dyDescent="0.2">
      <c r="A33" s="58"/>
      <c r="B33" s="58"/>
      <c r="C33" s="58"/>
      <c r="D33" s="58"/>
      <c r="E33" s="58"/>
      <c r="F33" s="58"/>
      <c r="G33" s="58"/>
      <c r="H33" s="58"/>
      <c r="I33" s="58"/>
      <c r="J33" s="58"/>
      <c r="K33" s="58"/>
      <c r="L33" s="58"/>
    </row>
    <row r="34" spans="1:12" ht="15" x14ac:dyDescent="0.2">
      <c r="A34" s="58"/>
      <c r="B34" s="58"/>
      <c r="C34" s="695" t="s">
        <v>38</v>
      </c>
      <c r="D34" s="59"/>
      <c r="E34" s="59"/>
      <c r="F34" s="59"/>
      <c r="G34" s="59"/>
      <c r="H34" s="59"/>
      <c r="I34" s="59"/>
      <c r="J34" s="60"/>
      <c r="K34" s="58"/>
      <c r="L34" s="58"/>
    </row>
    <row r="35" spans="1:12" ht="15" x14ac:dyDescent="0.2">
      <c r="A35" s="58"/>
      <c r="B35" s="58"/>
      <c r="C35" s="61" t="s">
        <v>39</v>
      </c>
      <c r="D35" s="642" t="s">
        <v>95</v>
      </c>
      <c r="E35" s="62"/>
      <c r="F35" s="62"/>
      <c r="G35" s="62"/>
      <c r="H35" s="62"/>
      <c r="I35" s="62"/>
      <c r="J35" s="65"/>
      <c r="K35" s="58"/>
      <c r="L35" s="58"/>
    </row>
    <row r="36" spans="1:12" ht="15" thickBot="1" x14ac:dyDescent="0.25">
      <c r="A36" s="58"/>
      <c r="B36" s="58"/>
      <c r="C36" s="63"/>
      <c r="D36" s="62"/>
      <c r="E36" s="62"/>
      <c r="F36" s="62"/>
      <c r="G36" s="62"/>
      <c r="H36" s="62"/>
      <c r="I36" s="62"/>
      <c r="J36" s="65"/>
      <c r="K36" s="58"/>
      <c r="L36" s="58"/>
    </row>
    <row r="37" spans="1:12" ht="16.5" thickBot="1" x14ac:dyDescent="0.3">
      <c r="A37" s="58"/>
      <c r="B37" s="512"/>
      <c r="C37" s="701" t="s">
        <v>237</v>
      </c>
      <c r="D37" s="700" t="s">
        <v>153</v>
      </c>
      <c r="E37" s="690"/>
      <c r="F37" s="701"/>
      <c r="G37" s="703"/>
      <c r="H37" s="703"/>
      <c r="I37" s="702"/>
      <c r="J37" s="692" t="s">
        <v>3</v>
      </c>
      <c r="K37" s="58"/>
      <c r="L37" s="58"/>
    </row>
    <row r="38" spans="1:12" ht="15" x14ac:dyDescent="0.2">
      <c r="A38" s="58"/>
      <c r="B38" s="512"/>
      <c r="C38" s="91" t="s">
        <v>357</v>
      </c>
      <c r="D38" s="92"/>
      <c r="E38" s="92"/>
      <c r="F38" s="92"/>
      <c r="G38" s="92"/>
      <c r="H38" s="92"/>
      <c r="I38" s="93"/>
      <c r="J38" s="818">
        <v>0</v>
      </c>
      <c r="K38" s="58"/>
      <c r="L38" s="58"/>
    </row>
    <row r="39" spans="1:12" ht="15" x14ac:dyDescent="0.2">
      <c r="A39" s="58"/>
      <c r="B39" s="512"/>
      <c r="C39" s="91" t="s">
        <v>358</v>
      </c>
      <c r="D39" s="92"/>
      <c r="E39" s="92"/>
      <c r="F39" s="92"/>
      <c r="G39" s="92"/>
      <c r="H39" s="92"/>
      <c r="I39" s="93"/>
      <c r="J39" s="818">
        <v>0</v>
      </c>
      <c r="K39" s="58"/>
      <c r="L39" s="58"/>
    </row>
    <row r="40" spans="1:12" ht="15" x14ac:dyDescent="0.2">
      <c r="A40" s="58"/>
      <c r="B40" s="512"/>
      <c r="C40" s="91" t="s">
        <v>359</v>
      </c>
      <c r="D40" s="92"/>
      <c r="E40" s="92"/>
      <c r="F40" s="92"/>
      <c r="G40" s="92"/>
      <c r="H40" s="92"/>
      <c r="I40" s="93"/>
      <c r="J40" s="818">
        <v>0</v>
      </c>
      <c r="K40" s="58"/>
      <c r="L40" s="58"/>
    </row>
    <row r="41" spans="1:12" ht="15" x14ac:dyDescent="0.2">
      <c r="A41" s="58"/>
      <c r="B41" s="512"/>
      <c r="C41" s="91" t="s">
        <v>360</v>
      </c>
      <c r="D41" s="92"/>
      <c r="E41" s="92"/>
      <c r="F41" s="92"/>
      <c r="G41" s="92"/>
      <c r="H41" s="92"/>
      <c r="I41" s="93"/>
      <c r="J41" s="818">
        <v>0</v>
      </c>
      <c r="K41" s="58"/>
      <c r="L41" s="58"/>
    </row>
    <row r="42" spans="1:12" ht="15" x14ac:dyDescent="0.2">
      <c r="A42" s="58"/>
      <c r="B42" s="512"/>
      <c r="C42" s="91" t="s">
        <v>361</v>
      </c>
      <c r="D42" s="92"/>
      <c r="E42" s="92"/>
      <c r="F42" s="92"/>
      <c r="G42" s="92"/>
      <c r="H42" s="92"/>
      <c r="I42" s="93"/>
      <c r="J42" s="818">
        <v>0</v>
      </c>
      <c r="K42" s="58"/>
      <c r="L42" s="58"/>
    </row>
    <row r="43" spans="1:12" ht="15" x14ac:dyDescent="0.2">
      <c r="A43" s="58"/>
      <c r="B43" s="512"/>
      <c r="C43" s="91" t="s">
        <v>362</v>
      </c>
      <c r="D43" s="92"/>
      <c r="E43" s="92"/>
      <c r="F43" s="92"/>
      <c r="G43" s="92"/>
      <c r="H43" s="92"/>
      <c r="I43" s="93"/>
      <c r="J43" s="818">
        <v>6</v>
      </c>
      <c r="K43" s="58"/>
      <c r="L43" s="58"/>
    </row>
    <row r="44" spans="1:12" ht="15" x14ac:dyDescent="0.2">
      <c r="A44" s="58"/>
      <c r="B44" s="512"/>
      <c r="C44" s="91" t="s">
        <v>363</v>
      </c>
      <c r="D44" s="92"/>
      <c r="E44" s="92"/>
      <c r="F44" s="92"/>
      <c r="G44" s="92"/>
      <c r="H44" s="92"/>
      <c r="I44" s="93"/>
      <c r="J44" s="818">
        <v>1</v>
      </c>
      <c r="K44" s="58"/>
      <c r="L44" s="58"/>
    </row>
    <row r="45" spans="1:12" ht="15" x14ac:dyDescent="0.2">
      <c r="A45" s="58"/>
      <c r="B45" s="512"/>
      <c r="C45" s="91" t="s">
        <v>364</v>
      </c>
      <c r="D45" s="92"/>
      <c r="E45" s="92"/>
      <c r="F45" s="92"/>
      <c r="G45" s="92"/>
      <c r="H45" s="92"/>
      <c r="I45" s="93"/>
      <c r="J45" s="818">
        <v>6</v>
      </c>
      <c r="K45" s="58"/>
      <c r="L45" s="58"/>
    </row>
    <row r="46" spans="1:12" ht="15" x14ac:dyDescent="0.2">
      <c r="A46" s="58"/>
      <c r="B46" s="512"/>
      <c r="C46" s="425" t="s">
        <v>365</v>
      </c>
      <c r="D46" s="92"/>
      <c r="E46" s="92"/>
      <c r="F46" s="92"/>
      <c r="G46" s="92"/>
      <c r="H46" s="92"/>
      <c r="I46" s="93"/>
      <c r="J46" s="818">
        <v>10</v>
      </c>
      <c r="K46" s="58"/>
      <c r="L46" s="58"/>
    </row>
    <row r="47" spans="1:12" ht="15" x14ac:dyDescent="0.2">
      <c r="A47" s="58"/>
      <c r="B47" s="512"/>
      <c r="C47" s="91" t="s">
        <v>366</v>
      </c>
      <c r="D47" s="92"/>
      <c r="E47" s="92"/>
      <c r="F47" s="92"/>
      <c r="G47" s="92"/>
      <c r="H47" s="92"/>
      <c r="I47" s="93"/>
      <c r="J47" s="818">
        <v>6</v>
      </c>
      <c r="K47" s="58"/>
      <c r="L47" s="58"/>
    </row>
    <row r="48" spans="1:12" ht="15" x14ac:dyDescent="0.2">
      <c r="A48" s="58"/>
      <c r="B48" s="512"/>
      <c r="C48" s="91" t="s">
        <v>367</v>
      </c>
      <c r="D48" s="92"/>
      <c r="E48" s="92"/>
      <c r="F48" s="92"/>
      <c r="G48" s="92"/>
      <c r="H48" s="92"/>
      <c r="I48" s="93"/>
      <c r="J48" s="818">
        <v>0</v>
      </c>
      <c r="K48" s="58"/>
      <c r="L48" s="58"/>
    </row>
    <row r="49" spans="1:13" x14ac:dyDescent="0.2">
      <c r="A49" s="58"/>
      <c r="B49" s="58"/>
      <c r="C49" s="58"/>
      <c r="D49" s="58"/>
      <c r="E49" s="58"/>
      <c r="F49" s="58"/>
      <c r="G49" s="58"/>
      <c r="H49" s="58"/>
      <c r="I49" s="58"/>
      <c r="J49" s="58"/>
      <c r="K49" s="58"/>
      <c r="L49" s="58"/>
    </row>
    <row r="50" spans="1:13" x14ac:dyDescent="0.2">
      <c r="A50" s="58"/>
      <c r="B50" s="58"/>
      <c r="C50" s="58"/>
      <c r="D50" s="58"/>
      <c r="E50" s="58"/>
      <c r="F50" s="58"/>
      <c r="G50" s="58"/>
      <c r="H50" s="58"/>
      <c r="I50" s="58"/>
      <c r="J50" s="58"/>
      <c r="K50" s="58"/>
      <c r="L50" s="58"/>
    </row>
    <row r="51" spans="1:13" ht="15.75" thickBot="1" x14ac:dyDescent="0.25">
      <c r="A51" s="58"/>
      <c r="B51" s="58"/>
      <c r="C51" s="695" t="s">
        <v>154</v>
      </c>
      <c r="D51" s="696"/>
      <c r="E51" s="696"/>
      <c r="F51" s="59"/>
      <c r="G51" s="59"/>
      <c r="H51" s="59"/>
      <c r="I51" s="59"/>
      <c r="J51" s="60"/>
      <c r="K51" s="58"/>
      <c r="L51" s="58"/>
    </row>
    <row r="52" spans="1:13" ht="47.1" customHeight="1" thickBot="1" x14ac:dyDescent="0.25">
      <c r="A52" s="58"/>
      <c r="B52" s="58"/>
      <c r="C52" s="689" t="s">
        <v>0</v>
      </c>
      <c r="D52" s="688" t="s">
        <v>161</v>
      </c>
      <c r="E52" s="688" t="s">
        <v>157</v>
      </c>
      <c r="F52" s="688" t="s">
        <v>158</v>
      </c>
      <c r="G52" s="62"/>
      <c r="H52" s="62"/>
      <c r="I52" s="62"/>
      <c r="J52" s="65"/>
      <c r="K52" s="58"/>
      <c r="L52" s="58"/>
    </row>
    <row r="53" spans="1:13" s="74" customFormat="1" ht="15" customHeight="1" thickBot="1" x14ac:dyDescent="0.25">
      <c r="A53" s="71"/>
      <c r="B53" s="71"/>
      <c r="C53" s="72" t="s">
        <v>30</v>
      </c>
      <c r="D53" s="643"/>
      <c r="E53" s="660">
        <v>0</v>
      </c>
      <c r="F53" s="660">
        <v>0</v>
      </c>
      <c r="G53" s="73"/>
      <c r="H53" s="691" t="s">
        <v>205</v>
      </c>
      <c r="I53" s="693"/>
      <c r="J53" s="693"/>
      <c r="K53" s="71"/>
      <c r="L53" s="71"/>
    </row>
    <row r="54" spans="1:13" ht="15" x14ac:dyDescent="0.2">
      <c r="A54" s="58"/>
      <c r="B54" s="58"/>
      <c r="C54" s="61" t="s">
        <v>31</v>
      </c>
      <c r="D54" s="643"/>
      <c r="E54" s="660">
        <v>0</v>
      </c>
      <c r="F54" s="660">
        <v>0</v>
      </c>
      <c r="G54" s="62"/>
      <c r="H54" s="88" t="s">
        <v>40</v>
      </c>
      <c r="I54" s="89"/>
      <c r="J54" s="644">
        <v>3</v>
      </c>
      <c r="K54" s="58"/>
      <c r="L54" s="58"/>
    </row>
    <row r="55" spans="1:13" ht="30" customHeight="1" x14ac:dyDescent="0.2">
      <c r="A55" s="58"/>
      <c r="B55" s="58"/>
      <c r="C55" s="68" t="s">
        <v>82</v>
      </c>
      <c r="D55" s="643">
        <v>1.19</v>
      </c>
      <c r="E55" s="660">
        <v>1.1912</v>
      </c>
      <c r="F55" s="660">
        <v>1.2089139502725612</v>
      </c>
      <c r="G55" s="62"/>
      <c r="H55" s="88" t="s">
        <v>41</v>
      </c>
      <c r="I55" s="89"/>
      <c r="J55" s="644">
        <v>3</v>
      </c>
      <c r="K55" s="58"/>
      <c r="L55" s="58"/>
    </row>
    <row r="56" spans="1:13" ht="15" x14ac:dyDescent="0.2">
      <c r="A56" s="58"/>
      <c r="B56" s="58"/>
      <c r="C56" s="61" t="s">
        <v>32</v>
      </c>
      <c r="D56" s="643"/>
      <c r="E56" s="660">
        <v>6.0000000000000006E-4</v>
      </c>
      <c r="F56" s="660">
        <v>6.2255540988980342E-4</v>
      </c>
      <c r="G56" s="62"/>
      <c r="H56" s="88" t="s">
        <v>36</v>
      </c>
      <c r="I56" s="89"/>
      <c r="J56" s="644">
        <v>3</v>
      </c>
      <c r="K56" s="58"/>
      <c r="L56" s="58"/>
    </row>
    <row r="57" spans="1:13" ht="15.75" thickBot="1" x14ac:dyDescent="0.25">
      <c r="A57" s="58"/>
      <c r="B57" s="58"/>
      <c r="C57" s="61" t="s">
        <v>33</v>
      </c>
      <c r="D57" s="643">
        <v>3</v>
      </c>
      <c r="E57" s="660">
        <v>3.0011999999999999</v>
      </c>
      <c r="F57" s="660">
        <v>3.1370905248366756</v>
      </c>
      <c r="G57" s="62"/>
      <c r="H57" s="62"/>
      <c r="I57" s="62"/>
      <c r="J57" s="65"/>
      <c r="K57" s="58"/>
      <c r="L57" s="58"/>
    </row>
    <row r="58" spans="1:13" ht="15" customHeight="1" x14ac:dyDescent="0.2">
      <c r="A58" s="58"/>
      <c r="B58" s="58"/>
      <c r="C58" s="61" t="s">
        <v>35</v>
      </c>
      <c r="D58" s="643"/>
      <c r="E58" s="660">
        <v>6.0000000000000006E-4</v>
      </c>
      <c r="F58" s="660">
        <v>6.2255540988980342E-4</v>
      </c>
      <c r="G58" s="62"/>
      <c r="H58" s="706" t="s">
        <v>237</v>
      </c>
      <c r="I58" s="706"/>
      <c r="J58" s="706"/>
      <c r="K58" s="58"/>
      <c r="L58" s="58"/>
    </row>
    <row r="59" spans="1:13" ht="48" thickBot="1" x14ac:dyDescent="0.25">
      <c r="A59" s="58"/>
      <c r="B59" s="58"/>
      <c r="C59" s="61" t="s">
        <v>34</v>
      </c>
      <c r="D59" s="643"/>
      <c r="E59" s="660">
        <v>6.0000000000000006E-4</v>
      </c>
      <c r="F59" s="660">
        <v>6.3181323021611489E-4</v>
      </c>
      <c r="G59" s="62"/>
      <c r="H59" s="705" t="s">
        <v>238</v>
      </c>
      <c r="I59" s="704" t="s">
        <v>270</v>
      </c>
      <c r="J59" s="705"/>
      <c r="K59" s="58"/>
      <c r="L59" s="58"/>
    </row>
    <row r="60" spans="1:13" ht="15" x14ac:dyDescent="0.2">
      <c r="A60" s="58"/>
      <c r="B60" s="58"/>
      <c r="C60" s="61" t="s">
        <v>36</v>
      </c>
      <c r="D60" s="643">
        <v>11.85</v>
      </c>
      <c r="E60" s="660">
        <v>11.8536</v>
      </c>
      <c r="F60" s="660">
        <v>12.667719484112402</v>
      </c>
      <c r="G60" s="62"/>
      <c r="H60" s="711" t="s">
        <v>40</v>
      </c>
      <c r="I60" s="711"/>
      <c r="J60" s="645">
        <v>0.1</v>
      </c>
      <c r="K60" s="58"/>
      <c r="L60" s="58"/>
    </row>
    <row r="61" spans="1:13" ht="15.75" x14ac:dyDescent="0.25">
      <c r="A61" s="58"/>
      <c r="B61" s="58"/>
      <c r="C61" s="75" t="s">
        <v>37</v>
      </c>
      <c r="D61" s="660">
        <v>16.04</v>
      </c>
      <c r="E61" s="660">
        <v>16.047800000000002</v>
      </c>
      <c r="F61" s="660">
        <v>17.015600883271635</v>
      </c>
      <c r="G61" s="66"/>
      <c r="H61" s="788" t="s">
        <v>36</v>
      </c>
      <c r="I61" s="787"/>
      <c r="J61" s="645">
        <v>0.22500000000000001</v>
      </c>
      <c r="K61" s="58"/>
      <c r="L61" s="58"/>
    </row>
    <row r="62" spans="1:13" x14ac:dyDescent="0.2">
      <c r="A62" s="58"/>
      <c r="B62" s="58"/>
      <c r="C62" s="58"/>
      <c r="D62" s="58"/>
      <c r="E62" s="58"/>
      <c r="F62" s="58"/>
      <c r="G62" s="58"/>
      <c r="H62" s="58"/>
      <c r="I62" s="58"/>
      <c r="J62" s="58"/>
      <c r="K62" s="58"/>
      <c r="L62" s="58"/>
    </row>
    <row r="63" spans="1:13" x14ac:dyDescent="0.2">
      <c r="A63" s="58"/>
      <c r="B63" s="58"/>
      <c r="C63" s="58"/>
      <c r="D63" s="58"/>
      <c r="E63" s="58"/>
      <c r="F63" s="58"/>
      <c r="G63" s="58"/>
      <c r="H63" s="58"/>
      <c r="I63" s="58"/>
      <c r="J63" s="58"/>
      <c r="K63" s="58"/>
      <c r="L63" s="58"/>
    </row>
    <row r="64" spans="1:13" ht="15" x14ac:dyDescent="0.2">
      <c r="A64" s="58" t="s">
        <v>218</v>
      </c>
      <c r="B64" s="58"/>
      <c r="C64" s="695" t="s">
        <v>42</v>
      </c>
      <c r="D64" s="696"/>
      <c r="E64" s="696"/>
      <c r="F64" s="59"/>
      <c r="G64" s="59"/>
      <c r="H64" s="60"/>
      <c r="I64" s="58"/>
      <c r="J64" s="58"/>
      <c r="K64" s="58"/>
      <c r="L64" s="58"/>
      <c r="M64" s="58"/>
    </row>
    <row r="65" spans="1:13" ht="15" x14ac:dyDescent="0.2">
      <c r="A65" s="58"/>
      <c r="B65" s="58"/>
      <c r="C65" s="712" t="s">
        <v>43</v>
      </c>
      <c r="D65" s="818">
        <v>50</v>
      </c>
      <c r="E65" s="514" t="s">
        <v>44</v>
      </c>
      <c r="F65" s="62"/>
      <c r="G65" s="62"/>
      <c r="H65" s="65"/>
      <c r="I65" s="58"/>
      <c r="J65" s="58"/>
      <c r="K65" s="58"/>
      <c r="L65" s="58"/>
      <c r="M65" s="58"/>
    </row>
    <row r="66" spans="1:13" ht="42.75" x14ac:dyDescent="0.2">
      <c r="A66" s="58"/>
      <c r="B66" s="58"/>
      <c r="C66" s="68" t="s">
        <v>273</v>
      </c>
      <c r="D66" s="818">
        <v>5</v>
      </c>
      <c r="E66" s="76" t="s">
        <v>192</v>
      </c>
      <c r="F66" s="62"/>
      <c r="G66" s="77"/>
      <c r="H66" s="65"/>
      <c r="I66" s="58"/>
      <c r="J66" s="58"/>
      <c r="K66" s="58"/>
      <c r="L66" s="58"/>
      <c r="M66" s="58"/>
    </row>
    <row r="67" spans="1:13" ht="15" thickBot="1" x14ac:dyDescent="0.25">
      <c r="A67" s="58"/>
      <c r="B67" s="58"/>
      <c r="C67" s="63"/>
      <c r="D67" s="62"/>
      <c r="E67" s="62"/>
      <c r="F67" s="62"/>
      <c r="G67" s="62"/>
      <c r="H67" s="65"/>
      <c r="I67" s="58"/>
      <c r="J67" s="58"/>
      <c r="K67" s="58"/>
      <c r="L67" s="58"/>
      <c r="M67" s="58"/>
    </row>
    <row r="68" spans="1:13" ht="15" customHeight="1" thickBot="1" x14ac:dyDescent="0.3">
      <c r="A68" s="58"/>
      <c r="B68" s="58"/>
      <c r="C68" s="708" t="s">
        <v>237</v>
      </c>
      <c r="D68" s="708" t="s">
        <v>237</v>
      </c>
      <c r="E68" s="694" t="s">
        <v>46</v>
      </c>
      <c r="F68" s="692"/>
      <c r="G68" s="694" t="s">
        <v>47</v>
      </c>
      <c r="H68" s="692"/>
      <c r="I68" s="58"/>
      <c r="J68" s="58"/>
      <c r="K68" s="58"/>
      <c r="L68" s="58"/>
      <c r="M68" s="58"/>
    </row>
    <row r="69" spans="1:13" ht="48" customHeight="1" thickBot="1" x14ac:dyDescent="0.25">
      <c r="A69" s="58"/>
      <c r="B69" s="58"/>
      <c r="C69" s="707" t="s">
        <v>155</v>
      </c>
      <c r="D69" s="709" t="s">
        <v>206</v>
      </c>
      <c r="E69" s="688" t="s">
        <v>344</v>
      </c>
      <c r="F69" s="688" t="s">
        <v>274</v>
      </c>
      <c r="G69" s="688" t="s">
        <v>156</v>
      </c>
      <c r="H69" s="688" t="s">
        <v>345</v>
      </c>
      <c r="I69" s="58"/>
      <c r="J69" s="58"/>
      <c r="K69" s="58"/>
      <c r="L69" s="58"/>
      <c r="M69" s="58"/>
    </row>
    <row r="70" spans="1:13" ht="15" x14ac:dyDescent="0.2">
      <c r="A70" s="58"/>
      <c r="B70" s="58"/>
      <c r="C70" s="819" t="s">
        <v>402</v>
      </c>
      <c r="D70" s="818">
        <v>50</v>
      </c>
      <c r="E70" s="820"/>
      <c r="F70" s="820">
        <v>2.8000000000000001E-2</v>
      </c>
      <c r="G70" s="820"/>
      <c r="H70" s="820"/>
      <c r="I70" s="58"/>
      <c r="J70" s="58"/>
      <c r="K70" s="58"/>
      <c r="L70" s="58"/>
      <c r="M70" s="58"/>
    </row>
    <row r="71" spans="1:13" ht="15" x14ac:dyDescent="0.2">
      <c r="A71" s="58"/>
      <c r="B71" s="58"/>
      <c r="C71" s="819" t="s">
        <v>403</v>
      </c>
      <c r="D71" s="818">
        <v>50</v>
      </c>
      <c r="E71" s="820"/>
      <c r="F71" s="820"/>
      <c r="G71" s="820"/>
      <c r="H71" s="820">
        <v>0.7</v>
      </c>
      <c r="I71" s="58"/>
      <c r="J71" s="58"/>
      <c r="K71" s="58"/>
      <c r="L71" s="58"/>
      <c r="M71" s="58"/>
    </row>
    <row r="72" spans="1:13" ht="15" x14ac:dyDescent="0.2">
      <c r="A72" s="58"/>
      <c r="B72" s="58"/>
      <c r="C72" s="819"/>
      <c r="D72" s="818"/>
      <c r="E72" s="820"/>
      <c r="F72" s="820"/>
      <c r="G72" s="820"/>
      <c r="H72" s="820"/>
      <c r="I72" s="58"/>
      <c r="J72" s="58"/>
      <c r="K72" s="58"/>
      <c r="L72" s="58"/>
      <c r="M72" s="58"/>
    </row>
    <row r="73" spans="1:13" ht="15" x14ac:dyDescent="0.2">
      <c r="A73" s="58"/>
      <c r="B73" s="58"/>
      <c r="C73" s="819"/>
      <c r="D73" s="818"/>
      <c r="E73" s="820"/>
      <c r="F73" s="820"/>
      <c r="G73" s="820"/>
      <c r="H73" s="820"/>
      <c r="I73" s="58"/>
      <c r="J73" s="58"/>
      <c r="K73" s="58"/>
      <c r="L73" s="58"/>
      <c r="M73" s="58"/>
    </row>
    <row r="74" spans="1:13" ht="15" x14ac:dyDescent="0.2">
      <c r="A74" s="58"/>
      <c r="B74" s="58"/>
      <c r="C74" s="819"/>
      <c r="D74" s="818"/>
      <c r="E74" s="820"/>
      <c r="F74" s="820"/>
      <c r="G74" s="820"/>
      <c r="H74" s="820"/>
      <c r="I74" s="58"/>
      <c r="J74" s="58"/>
      <c r="K74" s="58"/>
      <c r="L74" s="58"/>
      <c r="M74" s="58"/>
    </row>
    <row r="75" spans="1:13" ht="15" x14ac:dyDescent="0.2">
      <c r="A75" s="58"/>
      <c r="B75" s="58"/>
      <c r="C75" s="776" t="s">
        <v>162</v>
      </c>
      <c r="D75" s="699"/>
      <c r="E75" s="672">
        <v>0</v>
      </c>
      <c r="F75" s="672">
        <v>14</v>
      </c>
      <c r="G75" s="672">
        <v>0</v>
      </c>
      <c r="H75" s="672">
        <v>7</v>
      </c>
      <c r="I75" s="58"/>
      <c r="J75" s="58"/>
      <c r="K75" s="58"/>
      <c r="L75" s="58"/>
      <c r="M75" s="58"/>
    </row>
    <row r="76" spans="1:13" ht="15" x14ac:dyDescent="0.2">
      <c r="A76" s="58"/>
      <c r="B76" s="58"/>
      <c r="C76" s="776" t="s">
        <v>163</v>
      </c>
      <c r="D76" s="699"/>
      <c r="E76" s="672">
        <v>0</v>
      </c>
      <c r="F76" s="672">
        <v>5.0999999999999996</v>
      </c>
      <c r="G76" s="672">
        <v>0</v>
      </c>
      <c r="H76" s="672">
        <v>6.6</v>
      </c>
      <c r="I76" s="58"/>
      <c r="J76" s="58"/>
      <c r="K76" s="58"/>
      <c r="L76" s="58"/>
      <c r="M76" s="58"/>
    </row>
    <row r="77" spans="1:13" ht="15" x14ac:dyDescent="0.25">
      <c r="A77" s="58"/>
      <c r="B77" s="58"/>
      <c r="C77" s="70"/>
      <c r="D77" s="58"/>
      <c r="E77" s="58"/>
      <c r="F77" s="58"/>
      <c r="G77" s="58"/>
      <c r="H77" s="58"/>
      <c r="I77" s="58"/>
      <c r="J77" s="58"/>
      <c r="K77" s="58"/>
      <c r="L77" s="58"/>
      <c r="M77" s="58"/>
    </row>
    <row r="78" spans="1:13" x14ac:dyDescent="0.2">
      <c r="A78" s="58"/>
      <c r="B78" s="58"/>
      <c r="C78" s="58"/>
      <c r="D78" s="58"/>
      <c r="E78" s="58"/>
      <c r="F78" s="58"/>
      <c r="G78" s="58"/>
      <c r="H78" s="58"/>
      <c r="I78" s="58"/>
      <c r="J78" s="58"/>
      <c r="K78" s="58"/>
      <c r="L78" s="58"/>
    </row>
    <row r="79" spans="1:13" ht="15" x14ac:dyDescent="0.2">
      <c r="A79" s="58"/>
      <c r="B79" s="58"/>
      <c r="C79" s="695" t="s">
        <v>48</v>
      </c>
      <c r="D79" s="59"/>
      <c r="E79" s="59"/>
      <c r="F79" s="60"/>
      <c r="G79" s="58"/>
      <c r="H79" s="58"/>
      <c r="I79" s="58"/>
      <c r="J79" s="58"/>
      <c r="K79" s="58"/>
      <c r="L79" s="58"/>
    </row>
    <row r="80" spans="1:13" ht="15" x14ac:dyDescent="0.2">
      <c r="A80" s="58"/>
      <c r="B80" s="58"/>
      <c r="C80" s="88" t="s">
        <v>49</v>
      </c>
      <c r="D80" s="89"/>
      <c r="E80" s="819">
        <v>10</v>
      </c>
      <c r="F80" s="481" t="s">
        <v>309</v>
      </c>
      <c r="G80" s="58"/>
      <c r="H80" s="58"/>
      <c r="I80" s="58"/>
      <c r="J80" s="58"/>
      <c r="K80" s="58"/>
      <c r="L80" s="58"/>
    </row>
    <row r="81" spans="1:12" ht="15" x14ac:dyDescent="0.2">
      <c r="A81" s="58"/>
      <c r="B81" s="58"/>
      <c r="C81" s="88" t="s">
        <v>182</v>
      </c>
      <c r="D81" s="89"/>
      <c r="E81" s="819">
        <v>1</v>
      </c>
      <c r="F81" s="78"/>
      <c r="G81" s="79"/>
      <c r="H81" s="58"/>
      <c r="I81" s="58"/>
      <c r="J81" s="58"/>
      <c r="K81" s="58"/>
      <c r="L81" s="58"/>
    </row>
    <row r="82" spans="1:12" ht="15" thickBot="1" x14ac:dyDescent="0.25">
      <c r="A82" s="58"/>
      <c r="B82" s="58"/>
      <c r="C82" s="63"/>
      <c r="D82" s="62"/>
      <c r="E82" s="62"/>
      <c r="F82" s="65"/>
      <c r="G82" s="58"/>
      <c r="H82" s="58"/>
      <c r="I82" s="58"/>
      <c r="J82" s="58"/>
      <c r="K82" s="58"/>
      <c r="L82" s="58"/>
    </row>
    <row r="83" spans="1:12" ht="16.5" thickBot="1" x14ac:dyDescent="0.25">
      <c r="A83" s="58"/>
      <c r="B83" s="58"/>
      <c r="C83" s="689" t="s">
        <v>0</v>
      </c>
      <c r="D83" s="690" t="s">
        <v>237</v>
      </c>
      <c r="E83" s="690" t="s">
        <v>70</v>
      </c>
      <c r="F83" s="690"/>
      <c r="G83" s="690"/>
      <c r="H83" s="58"/>
      <c r="I83" s="58"/>
      <c r="J83" s="58"/>
      <c r="K83" s="58"/>
      <c r="L83" s="58"/>
    </row>
    <row r="84" spans="1:12" ht="17.25" customHeight="1" thickBot="1" x14ac:dyDescent="0.25">
      <c r="A84" s="58"/>
      <c r="B84" s="58"/>
      <c r="C84" s="689"/>
      <c r="D84" s="690" t="s">
        <v>311</v>
      </c>
      <c r="E84" s="690" t="s">
        <v>310</v>
      </c>
      <c r="F84" s="690" t="s">
        <v>4</v>
      </c>
      <c r="G84" s="690" t="s">
        <v>185</v>
      </c>
      <c r="H84" s="58"/>
      <c r="I84" s="58"/>
      <c r="J84" s="58"/>
      <c r="K84" s="58"/>
      <c r="L84" s="58"/>
    </row>
    <row r="85" spans="1:12" ht="15" x14ac:dyDescent="0.2">
      <c r="A85" s="58"/>
      <c r="B85" s="58"/>
      <c r="C85" s="61" t="s">
        <v>30</v>
      </c>
      <c r="D85" s="819"/>
      <c r="E85" s="819"/>
      <c r="F85" s="698">
        <v>0</v>
      </c>
      <c r="G85" s="698">
        <v>0</v>
      </c>
      <c r="H85" s="58"/>
      <c r="I85" s="58"/>
      <c r="J85" s="58"/>
      <c r="K85" s="58"/>
      <c r="L85" s="58"/>
    </row>
    <row r="86" spans="1:12" ht="15" x14ac:dyDescent="0.2">
      <c r="A86" s="58"/>
      <c r="B86" s="58"/>
      <c r="C86" s="61" t="s">
        <v>31</v>
      </c>
      <c r="D86" s="819"/>
      <c r="E86" s="819"/>
      <c r="F86" s="698">
        <v>0</v>
      </c>
      <c r="G86" s="698">
        <v>0</v>
      </c>
      <c r="H86" s="58"/>
      <c r="I86" s="58"/>
      <c r="J86" s="58"/>
      <c r="K86" s="58"/>
      <c r="L86" s="58"/>
    </row>
    <row r="87" spans="1:12" ht="30" customHeight="1" x14ac:dyDescent="0.2">
      <c r="A87" s="58"/>
      <c r="B87" s="58"/>
      <c r="C87" s="68" t="s">
        <v>82</v>
      </c>
      <c r="D87" s="819"/>
      <c r="E87" s="819"/>
      <c r="F87" s="698">
        <v>0</v>
      </c>
      <c r="G87" s="698">
        <v>0</v>
      </c>
      <c r="H87" s="58"/>
      <c r="I87" s="58"/>
      <c r="J87" s="58"/>
      <c r="K87" s="58"/>
      <c r="L87" s="58"/>
    </row>
    <row r="88" spans="1:12" ht="15" x14ac:dyDescent="0.2">
      <c r="A88" s="58"/>
      <c r="B88" s="58"/>
      <c r="C88" s="80" t="s">
        <v>32</v>
      </c>
      <c r="D88" s="819"/>
      <c r="E88" s="819"/>
      <c r="F88" s="698">
        <v>0</v>
      </c>
      <c r="G88" s="698">
        <v>0</v>
      </c>
      <c r="H88" s="58"/>
      <c r="I88" s="58"/>
      <c r="J88" s="58"/>
      <c r="K88" s="58"/>
      <c r="L88" s="58"/>
    </row>
    <row r="89" spans="1:12" ht="15" x14ac:dyDescent="0.2">
      <c r="A89" s="58"/>
      <c r="B89" s="58"/>
      <c r="C89" s="80" t="s">
        <v>33</v>
      </c>
      <c r="D89" s="819">
        <v>0.02</v>
      </c>
      <c r="E89" s="819">
        <v>10</v>
      </c>
      <c r="F89" s="698">
        <v>0.2</v>
      </c>
      <c r="G89" s="698">
        <v>2</v>
      </c>
      <c r="H89" s="58"/>
      <c r="I89" s="58"/>
      <c r="J89" s="58"/>
      <c r="K89" s="58"/>
      <c r="L89" s="58"/>
    </row>
    <row r="90" spans="1:12" ht="15" x14ac:dyDescent="0.2">
      <c r="A90" s="58"/>
      <c r="B90" s="58"/>
      <c r="C90" s="61" t="s">
        <v>35</v>
      </c>
      <c r="D90" s="819"/>
      <c r="E90" s="819"/>
      <c r="F90" s="698">
        <v>0</v>
      </c>
      <c r="G90" s="698">
        <v>0</v>
      </c>
      <c r="H90" s="58"/>
      <c r="I90" s="58"/>
      <c r="J90" s="58"/>
      <c r="K90" s="58"/>
      <c r="L90" s="58"/>
    </row>
    <row r="91" spans="1:12" ht="15" x14ac:dyDescent="0.2">
      <c r="A91" s="58"/>
      <c r="B91" s="58"/>
      <c r="C91" s="61" t="s">
        <v>34</v>
      </c>
      <c r="D91" s="819"/>
      <c r="E91" s="819"/>
      <c r="F91" s="698">
        <v>0</v>
      </c>
      <c r="G91" s="698">
        <v>0</v>
      </c>
      <c r="H91" s="58"/>
      <c r="I91" s="58"/>
      <c r="J91" s="58"/>
      <c r="K91" s="58"/>
      <c r="L91" s="58"/>
    </row>
    <row r="92" spans="1:12" ht="15" x14ac:dyDescent="0.2">
      <c r="A92" s="58"/>
      <c r="B92" s="58"/>
      <c r="C92" s="61" t="s">
        <v>36</v>
      </c>
      <c r="D92" s="819">
        <v>0.05</v>
      </c>
      <c r="E92" s="819">
        <v>10</v>
      </c>
      <c r="F92" s="698">
        <v>0.5</v>
      </c>
      <c r="G92" s="698">
        <v>5</v>
      </c>
      <c r="H92" s="58"/>
      <c r="I92" s="58"/>
      <c r="J92" s="58"/>
      <c r="K92" s="58"/>
      <c r="L92" s="58"/>
    </row>
    <row r="93" spans="1:12" ht="15" x14ac:dyDescent="0.2">
      <c r="A93" s="58"/>
      <c r="B93" s="58"/>
      <c r="C93" s="61" t="s">
        <v>46</v>
      </c>
      <c r="D93" s="698"/>
      <c r="E93" s="698"/>
      <c r="F93" s="698">
        <v>1.4</v>
      </c>
      <c r="G93" s="698">
        <v>14</v>
      </c>
      <c r="H93" s="58"/>
      <c r="I93" s="58"/>
      <c r="J93" s="58"/>
      <c r="K93" s="58"/>
      <c r="L93" s="58"/>
    </row>
    <row r="94" spans="1:12" ht="15" x14ac:dyDescent="0.2">
      <c r="A94" s="58"/>
      <c r="B94" s="58"/>
      <c r="C94" s="61" t="s">
        <v>47</v>
      </c>
      <c r="D94" s="698"/>
      <c r="E94" s="698"/>
      <c r="F94" s="698">
        <v>0.7</v>
      </c>
      <c r="G94" s="698">
        <v>7</v>
      </c>
      <c r="H94" s="58"/>
      <c r="I94" s="58"/>
      <c r="J94" s="58"/>
      <c r="K94" s="58"/>
      <c r="L94" s="58"/>
    </row>
    <row r="95" spans="1:12" ht="15" x14ac:dyDescent="0.2">
      <c r="A95" s="58"/>
      <c r="B95" s="58"/>
      <c r="C95" s="525" t="s">
        <v>354</v>
      </c>
      <c r="D95" s="710"/>
      <c r="E95" s="698"/>
      <c r="F95" s="698">
        <v>2.8</v>
      </c>
      <c r="G95" s="698">
        <v>28</v>
      </c>
      <c r="H95" s="58"/>
      <c r="I95" s="58"/>
      <c r="J95" s="58"/>
      <c r="K95" s="58"/>
      <c r="L95" s="58"/>
    </row>
    <row r="96" spans="1:12" x14ac:dyDescent="0.2">
      <c r="A96" s="58"/>
      <c r="B96" s="58"/>
      <c r="C96" s="58"/>
      <c r="D96" s="58"/>
      <c r="E96" s="58"/>
      <c r="F96" s="58"/>
      <c r="G96" s="58"/>
      <c r="H96" s="58"/>
      <c r="I96" s="58"/>
      <c r="J96" s="58"/>
      <c r="K96" s="58"/>
      <c r="L96" s="58"/>
    </row>
    <row r="97" spans="1:15" ht="15.75" thickBot="1" x14ac:dyDescent="0.25">
      <c r="A97" s="58"/>
      <c r="B97" s="58"/>
      <c r="C97" s="695" t="s">
        <v>50</v>
      </c>
      <c r="D97" s="59"/>
      <c r="E97" s="59"/>
      <c r="F97" s="59"/>
      <c r="G97" s="59"/>
      <c r="H97" s="60"/>
      <c r="I97" s="58"/>
      <c r="J97" s="58"/>
      <c r="K97" s="58"/>
      <c r="L97" s="58"/>
    </row>
    <row r="98" spans="1:15" ht="32.25" thickBot="1" x14ac:dyDescent="0.25">
      <c r="A98" s="58"/>
      <c r="B98" s="58"/>
      <c r="C98" s="689" t="s">
        <v>0</v>
      </c>
      <c r="D98" s="688" t="s">
        <v>346</v>
      </c>
      <c r="E98" s="688" t="s">
        <v>347</v>
      </c>
      <c r="F98" s="688" t="s">
        <v>89</v>
      </c>
      <c r="G98" s="688" t="s">
        <v>25</v>
      </c>
      <c r="H98" s="688" t="s">
        <v>26</v>
      </c>
      <c r="I98" s="58"/>
      <c r="J98" s="58"/>
      <c r="K98" s="58"/>
      <c r="L98" s="58"/>
    </row>
    <row r="99" spans="1:15" ht="15" x14ac:dyDescent="0.2">
      <c r="A99" s="58"/>
      <c r="B99" s="58"/>
      <c r="C99" s="80" t="s">
        <v>30</v>
      </c>
      <c r="D99" s="660"/>
      <c r="E99" s="660">
        <v>0</v>
      </c>
      <c r="F99" s="661">
        <v>0</v>
      </c>
      <c r="G99" s="662">
        <v>40148</v>
      </c>
      <c r="H99" s="662">
        <v>40148</v>
      </c>
      <c r="I99" s="58"/>
      <c r="J99" s="58"/>
      <c r="K99" s="58"/>
      <c r="L99" s="58"/>
    </row>
    <row r="100" spans="1:15" ht="15" x14ac:dyDescent="0.2">
      <c r="A100" s="58"/>
      <c r="B100" s="58"/>
      <c r="C100" s="80" t="s">
        <v>31</v>
      </c>
      <c r="D100" s="660"/>
      <c r="E100" s="660">
        <v>0</v>
      </c>
      <c r="F100" s="661">
        <v>0</v>
      </c>
      <c r="G100" s="662">
        <v>40148</v>
      </c>
      <c r="H100" s="662">
        <v>40148</v>
      </c>
      <c r="I100" s="58"/>
      <c r="J100" s="58"/>
      <c r="K100" s="58"/>
      <c r="L100" s="58"/>
    </row>
    <row r="101" spans="1:15" ht="30" customHeight="1" x14ac:dyDescent="0.2">
      <c r="A101" s="58"/>
      <c r="B101" s="58"/>
      <c r="C101" s="80" t="s">
        <v>82</v>
      </c>
      <c r="D101" s="660">
        <v>1.19</v>
      </c>
      <c r="E101" s="660">
        <v>1.2089139502725612</v>
      </c>
      <c r="F101" s="661">
        <v>12</v>
      </c>
      <c r="G101" s="662">
        <v>40148</v>
      </c>
      <c r="H101" s="662">
        <v>40512.800000000003</v>
      </c>
      <c r="I101" s="58"/>
      <c r="J101" s="58"/>
      <c r="K101" s="58"/>
      <c r="L101" s="58"/>
    </row>
    <row r="102" spans="1:15" ht="15" x14ac:dyDescent="0.2">
      <c r="A102" s="58"/>
      <c r="B102" s="58"/>
      <c r="C102" s="80" t="s">
        <v>32</v>
      </c>
      <c r="D102" s="660"/>
      <c r="E102" s="660">
        <v>6.2255540988980342E-4</v>
      </c>
      <c r="F102" s="661">
        <v>6</v>
      </c>
      <c r="G102" s="662">
        <v>40512.800000000003</v>
      </c>
      <c r="H102" s="662">
        <v>40695.200000000004</v>
      </c>
      <c r="I102" s="58"/>
      <c r="J102" s="58"/>
      <c r="K102" s="58"/>
      <c r="L102" s="58"/>
    </row>
    <row r="103" spans="1:15" ht="15" x14ac:dyDescent="0.2">
      <c r="A103" s="58"/>
      <c r="B103" s="58"/>
      <c r="C103" s="80" t="s">
        <v>33</v>
      </c>
      <c r="D103" s="660">
        <v>3</v>
      </c>
      <c r="E103" s="660">
        <v>3.1370905248366756</v>
      </c>
      <c r="F103" s="661">
        <v>12</v>
      </c>
      <c r="G103" s="662">
        <v>40512.800000000003</v>
      </c>
      <c r="H103" s="662">
        <v>40877.600000000006</v>
      </c>
      <c r="I103" s="58"/>
      <c r="J103" s="58"/>
      <c r="K103" s="58"/>
      <c r="L103" s="58"/>
    </row>
    <row r="104" spans="1:15" ht="15" x14ac:dyDescent="0.2">
      <c r="A104" s="58"/>
      <c r="B104" s="58"/>
      <c r="C104" s="80" t="s">
        <v>34</v>
      </c>
      <c r="D104" s="660"/>
      <c r="E104" s="660">
        <v>6.2255540988980342E-4</v>
      </c>
      <c r="F104" s="661">
        <v>6</v>
      </c>
      <c r="G104" s="662">
        <v>40695.200000000004</v>
      </c>
      <c r="H104" s="662">
        <v>40877.600000000006</v>
      </c>
      <c r="I104" s="58"/>
      <c r="J104" s="58"/>
      <c r="K104" s="58"/>
      <c r="L104" s="58"/>
      <c r="M104" s="58"/>
      <c r="N104" s="58"/>
      <c r="O104" s="58"/>
    </row>
    <row r="105" spans="1:15" ht="15" x14ac:dyDescent="0.2">
      <c r="A105" s="58"/>
      <c r="B105" s="58"/>
      <c r="C105" s="80" t="s">
        <v>35</v>
      </c>
      <c r="D105" s="660"/>
      <c r="E105" s="660">
        <v>6.3181323021611489E-4</v>
      </c>
      <c r="F105" s="661">
        <v>6</v>
      </c>
      <c r="G105" s="662">
        <v>40512.800000000003</v>
      </c>
      <c r="H105" s="662">
        <v>40695.200000000004</v>
      </c>
      <c r="I105" s="58"/>
      <c r="J105" s="58"/>
      <c r="K105" s="58"/>
      <c r="L105" s="58"/>
      <c r="M105" s="58"/>
      <c r="N105" s="58"/>
      <c r="O105" s="58"/>
    </row>
    <row r="106" spans="1:15" ht="15" x14ac:dyDescent="0.2">
      <c r="A106" s="58"/>
      <c r="B106" s="58"/>
      <c r="C106" s="80" t="s">
        <v>36</v>
      </c>
      <c r="D106" s="660">
        <v>11.85</v>
      </c>
      <c r="E106" s="660">
        <v>12.667719484112402</v>
      </c>
      <c r="F106" s="661">
        <v>16</v>
      </c>
      <c r="G106" s="662">
        <v>40725.600000000006</v>
      </c>
      <c r="H106" s="662">
        <v>41212.000000000007</v>
      </c>
      <c r="I106" s="58"/>
      <c r="J106" s="58"/>
      <c r="K106" s="58"/>
      <c r="L106" s="58"/>
      <c r="M106" s="58"/>
      <c r="N106" s="58"/>
      <c r="O106" s="58"/>
    </row>
    <row r="107" spans="1:15" ht="15" x14ac:dyDescent="0.2">
      <c r="A107" s="58"/>
      <c r="B107" s="58"/>
      <c r="C107" s="80" t="s">
        <v>46</v>
      </c>
      <c r="D107" s="660">
        <v>0</v>
      </c>
      <c r="E107" s="660">
        <v>0</v>
      </c>
      <c r="F107" s="661">
        <v>600</v>
      </c>
      <c r="G107" s="662">
        <v>41212.000000000007</v>
      </c>
      <c r="H107" s="662">
        <v>59474.5</v>
      </c>
      <c r="I107" s="58"/>
      <c r="J107" s="58"/>
      <c r="K107" s="58"/>
      <c r="L107" s="58"/>
      <c r="M107" s="58"/>
      <c r="N107" s="58"/>
      <c r="O107" s="58"/>
    </row>
    <row r="108" spans="1:15" ht="15" x14ac:dyDescent="0.2">
      <c r="A108" s="58"/>
      <c r="B108" s="58"/>
      <c r="C108" s="80" t="s">
        <v>47</v>
      </c>
      <c r="D108" s="660">
        <v>0</v>
      </c>
      <c r="E108" s="660">
        <v>0</v>
      </c>
      <c r="F108" s="661">
        <v>0</v>
      </c>
      <c r="G108" s="662"/>
      <c r="H108" s="662"/>
      <c r="I108" s="58"/>
      <c r="J108" s="58"/>
      <c r="K108" s="58"/>
      <c r="L108" s="58"/>
    </row>
    <row r="109" spans="1:15" ht="15" x14ac:dyDescent="0.2">
      <c r="A109" s="58"/>
      <c r="B109" s="58"/>
      <c r="C109" s="63"/>
      <c r="D109" s="62"/>
      <c r="E109" s="687"/>
      <c r="F109" s="687"/>
      <c r="G109" s="62"/>
      <c r="H109" s="65"/>
      <c r="I109" s="58"/>
      <c r="J109" s="58"/>
      <c r="K109" s="58"/>
      <c r="L109" s="58"/>
    </row>
    <row r="110" spans="1:15" ht="15" x14ac:dyDescent="0.2">
      <c r="A110" s="58"/>
      <c r="B110" s="58"/>
      <c r="C110" s="81" t="s">
        <v>159</v>
      </c>
      <c r="D110" s="660">
        <v>17.015600883271635</v>
      </c>
      <c r="E110" s="687"/>
      <c r="F110" s="687"/>
      <c r="G110" s="687"/>
      <c r="H110" s="713"/>
      <c r="I110" s="58"/>
      <c r="J110" s="58"/>
      <c r="K110" s="58"/>
      <c r="L110" s="58"/>
    </row>
    <row r="111" spans="1:15" ht="28.5" x14ac:dyDescent="0.2">
      <c r="A111" s="58"/>
      <c r="B111" s="58"/>
      <c r="C111" s="80" t="s">
        <v>51</v>
      </c>
      <c r="D111" s="662">
        <v>41212.000000000007</v>
      </c>
      <c r="E111" s="63"/>
      <c r="F111" s="62"/>
      <c r="G111" s="62"/>
      <c r="H111" s="65"/>
      <c r="I111" s="58"/>
      <c r="J111" s="58"/>
      <c r="K111" s="58"/>
      <c r="L111" s="58"/>
    </row>
    <row r="112" spans="1:15" ht="28.5" x14ac:dyDescent="0.2">
      <c r="A112" s="58"/>
      <c r="B112" s="58"/>
      <c r="C112" s="80" t="s">
        <v>96</v>
      </c>
      <c r="D112" s="660">
        <v>35.000000000000242</v>
      </c>
      <c r="E112" s="687" t="s">
        <v>401</v>
      </c>
      <c r="F112" s="687"/>
      <c r="G112" s="62"/>
      <c r="H112" s="65"/>
      <c r="I112" s="58"/>
      <c r="J112" s="58"/>
      <c r="K112" s="58"/>
      <c r="L112" s="58"/>
    </row>
    <row r="113" spans="1:12" ht="15" x14ac:dyDescent="0.2">
      <c r="A113" s="58"/>
      <c r="B113" s="58"/>
      <c r="C113" s="80" t="s">
        <v>160</v>
      </c>
      <c r="D113" s="660">
        <v>28</v>
      </c>
      <c r="E113" s="714" t="s">
        <v>401</v>
      </c>
      <c r="F113" s="714"/>
      <c r="G113" s="714"/>
      <c r="H113" s="715"/>
      <c r="I113" s="58"/>
      <c r="J113" s="58"/>
      <c r="K113" s="58"/>
      <c r="L113" s="58"/>
    </row>
    <row r="114" spans="1:12" x14ac:dyDescent="0.2">
      <c r="A114" s="58"/>
      <c r="B114" s="58"/>
      <c r="C114" s="58"/>
      <c r="D114" s="58"/>
      <c r="E114" s="58"/>
      <c r="F114" s="58"/>
      <c r="G114" s="58"/>
      <c r="H114" s="58"/>
      <c r="I114" s="58"/>
      <c r="J114" s="58"/>
      <c r="K114" s="58"/>
      <c r="L114" s="58"/>
    </row>
    <row r="115" spans="1:12" x14ac:dyDescent="0.2">
      <c r="A115" s="58"/>
      <c r="B115" s="58"/>
      <c r="C115" s="58"/>
      <c r="D115" s="58"/>
      <c r="E115" s="58"/>
      <c r="F115" s="58"/>
      <c r="G115" s="58"/>
      <c r="H115" s="58"/>
      <c r="I115" s="58"/>
      <c r="J115" s="58"/>
      <c r="K115" s="58"/>
      <c r="L115" s="58"/>
    </row>
    <row r="116" spans="1:12" x14ac:dyDescent="0.2">
      <c r="A116" s="58"/>
      <c r="B116" s="58"/>
      <c r="C116" s="58"/>
      <c r="D116" s="58"/>
      <c r="E116" s="58"/>
      <c r="F116" s="58"/>
      <c r="G116" s="58"/>
      <c r="H116" s="58"/>
    </row>
  </sheetData>
  <sheetProtection sheet="1" scenarios="1"/>
  <dataConsolidate link="1"/>
  <dataValidations xWindow="235" yWindow="517" count="25">
    <dataValidation type="list" allowBlank="1" showInputMessage="1" showErrorMessage="1" errorTitle="Input Warning!" error="Please select &quot;Yes&quot; or &quot;No&quot; for this entry." sqref="D35">
      <formula1>"Yes,No"</formula1>
    </dataValidation>
    <dataValidation allowBlank="1" showErrorMessage="1" promptTitle="SHRP2 R09 - Input Warning!" prompt="Please press the &quot;Analysis&quot; button to enter values for the &quot;Analysis&quot; portion of this sheet." sqref="D7 D9:D11 J7"/>
    <dataValidation type="date" allowBlank="1" showInputMessage="1" showErrorMessage="1" errorTitle="SHRP2 R09 - Input Warning!" error="Date entries must include a year that is between 1975 and 2050." sqref="D25 D22 E15:E16">
      <formula1>27395</formula1>
      <formula2>55153</formula2>
    </dataValidation>
    <dataValidation type="decimal" operator="greaterThanOrEqual" allowBlank="1" showInputMessage="1" showErrorMessage="1" errorTitle="SHRP2 R09 - Input Warning!" error="Schedule value entry must be a value greater than 0." sqref="E17">
      <formula1>0</formula1>
    </dataValidation>
    <dataValidation type="decimal" operator="greaterThanOrEqual" allowBlank="1" showInputMessage="1" showErrorMessage="1" errorTitle="SHRP2 R09 - Input Warning!" error="Phase duration entries must be values greater than 0." sqref="D20:D21 D23:D24 D26 D30">
      <formula1>0</formula1>
    </dataValidation>
    <dataValidation type="decimal" operator="greaterThanOrEqual" allowBlank="1" showInputMessage="1" showErrorMessage="1" errorTitle="SHRP2 R09 - Input Warning!" error="Schedule lag entries must be values greater than 0." sqref="J38:J48">
      <formula1>0</formula1>
    </dataValidation>
    <dataValidation type="decimal" operator="greaterThanOrEqual" allowBlank="1" showInputMessage="1" showErrorMessage="1" errorTitle="SHRP2 R09 - Input Warning!" error="Base cost entries must be values greater than 0." sqref="D53:D60">
      <formula1>0</formula1>
    </dataValidation>
    <dataValidation type="decimal" operator="greaterThanOrEqual" allowBlank="1" showInputMessage="1" showErrorMessage="1" errorTitle="SHRP2 R09 - Input Warning!" error="Inflation rate entries must be values greater than 0." sqref="J54:J56">
      <formula1>0</formula1>
    </dataValidation>
    <dataValidation type="decimal" operator="greaterThanOrEqual" allowBlank="1" showInputMessage="1" showErrorMessage="1" errorTitle="SHRP2 R09 - Input Warning!" error="Overhead rate entries must be values greater than 0." sqref="J60:J61">
      <formula1>0</formula1>
    </dataValidation>
    <dataValidation type="decimal" operator="greaterThanOrEqual" allowBlank="1" showInputMessage="1" showErrorMessage="1" errorTitle="SHRP2 R09 - Input Warning!" error="Facility performance period entry must be a value greater than 0." promptTitle="Facility Performance Period" prompt="This period is the expected life of the overall facility which includes the various assets associated with it.  " sqref="D65">
      <formula1>0</formula1>
    </dataValidation>
    <dataValidation type="decimal" operator="greaterThanOrEqual" allowBlank="1" showInputMessage="1" showErrorMessage="1" errorTitle="SHRP2 R09 - Input Warning!" error="Discount rate entry must be a value greater than 0." sqref="D66">
      <formula1>0</formula1>
    </dataValidation>
    <dataValidation type="decimal" operator="greaterThanOrEqual" allowBlank="1" showInputMessage="1" showErrorMessage="1" errorTitle="SHRP2 R09 - Input Warning!" error="Asset life expectancy entries must be values greater than 0." sqref="D70:D74">
      <formula1>0</formula1>
    </dataValidation>
    <dataValidation type="decimal" operator="greaterThanOrEqual" allowBlank="1" showInputMessage="1" showErrorMessage="1" errorTitle="SHRP2 R09 - Input Warning!" error="Agency O&amp;M cost entries must be values greater than 0." sqref="E70:E74">
      <formula1>0</formula1>
    </dataValidation>
    <dataValidation type="decimal" operator="greaterThanOrEqual" allowBlank="1" showInputMessage="1" showErrorMessage="1" errorTitle="SHRP2 R09 - Input Warning!" error="O&amp;M disruption entries must be values greater than 0." sqref="F70:F74">
      <formula1>0</formula1>
    </dataValidation>
    <dataValidation type="decimal" operator="greaterThanOrEqual" allowBlank="1" showInputMessage="1" showErrorMessage="1" errorTitle="SHRP2 R09 - Input Warning!" error="Agency replacement cost entries must be values greater than 0." sqref="G70:G74">
      <formula1>0</formula1>
    </dataValidation>
    <dataValidation type="decimal" operator="greaterThanOrEqual" allowBlank="1" showInputMessage="1" showErrorMessage="1" errorTitle="SHRP2 R09 - Input Warning!" error="Replacement disruption entries must be values greater than 0." sqref="H70:H74">
      <formula1>0</formula1>
    </dataValidation>
    <dataValidation type="decimal" operator="greaterThanOrEqual" allowBlank="1" showInputMessage="1" showErrorMessage="1" errorTitle="SHRP2 R09 - Input Warning!" error="Disruption value entry must be a value greater than 0." sqref="E80">
      <formula1>0</formula1>
    </dataValidation>
    <dataValidation type="decimal" allowBlank="1" showInputMessage="1" showErrorMessage="1" errorTitle="SHRP2 R09 - Input Warning!" error="Discount factor entry must be a value between 0 and 1." sqref="E81">
      <formula1>0</formula1>
      <formula2>1</formula2>
    </dataValidation>
    <dataValidation type="decimal" operator="greaterThanOrEqual" allowBlank="1" showInputMessage="1" showErrorMessage="1" errorTitle="SHRP2 R09 - Input Warning!" error="Disruption entries must be values greater than 0." sqref="D85:D93">
      <formula1>0</formula1>
    </dataValidation>
    <dataValidation allowBlank="1" showInputMessage="1" showErrorMessage="1" promptTitle="Schedule Value" prompt="This represents the cost that will be incurred if a schedule delay causes the project not to be open for use by Target Start Date of Operations" sqref="C17"/>
    <dataValidation allowBlank="1" showInputMessage="1" showErrorMessage="1" promptTitle="Preconstruction Overhead Rate" prompt="This is related to the owner's management cost of the project during pre-construction, which might be performed by an independent consultant or internal agency staff" sqref="H60:I60"/>
    <dataValidation allowBlank="1" showInputMessage="1" showErrorMessage="1" promptTitle="Construction Overhead Rate" prompt="This is related to the owner's management cost of the project during construction, which might be performed by an independent consultant or internal agency staff" sqref="H61:I61"/>
    <dataValidation allowBlank="1" showInputMessage="1" showErrorMessage="1" promptTitle="Facility Performance Period" prompt="This is the overall period that the facility is expected to be in use before the facility replacement is required. This value is used to calculate the number of events of replacement of individual assets in the facility" sqref="C65"/>
    <dataValidation type="decimal" operator="greaterThanOrEqual" allowBlank="1" showInputMessage="1" showErrorMessage="1" errorTitle="SHRP2 R09 - Input Warning!" error="Phase duration entries must be values greater than 0." sqref="D28:D29">
      <formula1>0</formula1>
    </dataValidation>
    <dataValidation type="date" allowBlank="1" showInputMessage="1" showErrorMessage="1" errorTitle="SHRP2 R09 - Input Warning!" error="Date entries must include a year that is between 1975 and 2050." sqref="D27">
      <formula1>27395</formula1>
      <formula2>55153</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111" r:id="rId4">
          <objectPr defaultSize="0" autoPict="0" r:id="rId5">
            <anchor moveWithCells="1">
              <from>
                <xdr:col>1</xdr:col>
                <xdr:colOff>142875</xdr:colOff>
                <xdr:row>2</xdr:row>
                <xdr:rowOff>123825</xdr:rowOff>
              </from>
              <to>
                <xdr:col>1</xdr:col>
                <xdr:colOff>695325</xdr:colOff>
                <xdr:row>4</xdr:row>
                <xdr:rowOff>238125</xdr:rowOff>
              </to>
            </anchor>
          </objectPr>
        </oleObject>
      </mc:Choice>
      <mc:Fallback>
        <oleObject progId="AcroExch.Document.11" dvAspect="DVASPECT_ICON" shapeId="2111" r:id="rId4"/>
      </mc:Fallback>
    </mc:AlternateContent>
  </oleObjects>
  <mc:AlternateContent xmlns:mc="http://schemas.openxmlformats.org/markup-compatibility/2006">
    <mc:Choice Requires="x14">
      <controls>
        <mc:AlternateContent xmlns:mc="http://schemas.openxmlformats.org/markup-compatibility/2006">
          <mc:Choice Requires="x14">
            <control shapeId="2052" r:id="rId6" name="Button 4">
              <controlPr defaultSize="0" print="0" autoFill="0" autoPict="0" macro="[0]!ButtonControl2">
                <anchor>
                  <from>
                    <xdr:col>8</xdr:col>
                    <xdr:colOff>666750</xdr:colOff>
                    <xdr:row>2</xdr:row>
                    <xdr:rowOff>123825</xdr:rowOff>
                  </from>
                  <to>
                    <xdr:col>10</xdr:col>
                    <xdr:colOff>438150</xdr:colOff>
                    <xdr:row>3</xdr:row>
                    <xdr:rowOff>219075</xdr:rowOff>
                  </to>
                </anchor>
              </controlPr>
            </control>
          </mc:Choice>
        </mc:AlternateContent>
        <mc:AlternateContent xmlns:mc="http://schemas.openxmlformats.org/markup-compatibility/2006">
          <mc:Choice Requires="x14">
            <control shapeId="2060" r:id="rId7" name="Home">
              <controlPr defaultSize="0" print="0" autoFill="0" autoPict="0" macro="[0]!ButtonControlHome">
                <anchor>
                  <from>
                    <xdr:col>7</xdr:col>
                    <xdr:colOff>781050</xdr:colOff>
                    <xdr:row>2</xdr:row>
                    <xdr:rowOff>123825</xdr:rowOff>
                  </from>
                  <to>
                    <xdr:col>8</xdr:col>
                    <xdr:colOff>542925</xdr:colOff>
                    <xdr:row>3</xdr:row>
                    <xdr:rowOff>219075</xdr:rowOff>
                  </to>
                </anchor>
              </controlPr>
            </control>
          </mc:Choice>
        </mc:AlternateContent>
        <mc:AlternateContent xmlns:mc="http://schemas.openxmlformats.org/markup-compatibility/2006">
          <mc:Choice Requires="x14">
            <control shapeId="2061" r:id="rId8" name="Button 13">
              <controlPr defaultSize="0" autoFill="0" autoPict="0" macro="[0]!Button13_Click">
                <anchor moveWithCells="1">
                  <from>
                    <xdr:col>0</xdr:col>
                    <xdr:colOff>285750</xdr:colOff>
                    <xdr:row>14</xdr:row>
                    <xdr:rowOff>95250</xdr:rowOff>
                  </from>
                  <to>
                    <xdr:col>1</xdr:col>
                    <xdr:colOff>676275</xdr:colOff>
                    <xdr:row>15</xdr:row>
                    <xdr:rowOff>285750</xdr:rowOff>
                  </to>
                </anchor>
              </controlPr>
            </control>
          </mc:Choice>
        </mc:AlternateContent>
        <mc:AlternateContent xmlns:mc="http://schemas.openxmlformats.org/markup-compatibility/2006">
          <mc:Choice Requires="x14">
            <control shapeId="2062" r:id="rId9" name="Button 14">
              <controlPr defaultSize="0" autoFill="0" autoPict="0" macro="[0]!Button14_Click">
                <anchor moveWithCells="1">
                  <from>
                    <xdr:col>0</xdr:col>
                    <xdr:colOff>276225</xdr:colOff>
                    <xdr:row>16</xdr:row>
                    <xdr:rowOff>28575</xdr:rowOff>
                  </from>
                  <to>
                    <xdr:col>1</xdr:col>
                    <xdr:colOff>666750</xdr:colOff>
                    <xdr:row>18</xdr:row>
                    <xdr:rowOff>85725</xdr:rowOff>
                  </to>
                </anchor>
              </controlPr>
            </control>
          </mc:Choice>
        </mc:AlternateContent>
        <mc:AlternateContent xmlns:mc="http://schemas.openxmlformats.org/markup-compatibility/2006">
          <mc:Choice Requires="x14">
            <control shapeId="2063" r:id="rId10" name="Button 15">
              <controlPr defaultSize="0" autoFill="0" autoPict="0" macro="[0]!Button15_Click">
                <anchor moveWithCells="1">
                  <from>
                    <xdr:col>0</xdr:col>
                    <xdr:colOff>276225</xdr:colOff>
                    <xdr:row>18</xdr:row>
                    <xdr:rowOff>228600</xdr:rowOff>
                  </from>
                  <to>
                    <xdr:col>1</xdr:col>
                    <xdr:colOff>666750</xdr:colOff>
                    <xdr:row>20</xdr:row>
                    <xdr:rowOff>9525</xdr:rowOff>
                  </to>
                </anchor>
              </controlPr>
            </control>
          </mc:Choice>
        </mc:AlternateContent>
        <mc:AlternateContent xmlns:mc="http://schemas.openxmlformats.org/markup-compatibility/2006">
          <mc:Choice Requires="x14">
            <control shapeId="2064" r:id="rId11" name="Button 16">
              <controlPr defaultSize="0" autoFill="0" autoPict="0" macro="[0]!Button16_Click">
                <anchor moveWithCells="1">
                  <from>
                    <xdr:col>0</xdr:col>
                    <xdr:colOff>276225</xdr:colOff>
                    <xdr:row>20</xdr:row>
                    <xdr:rowOff>161925</xdr:rowOff>
                  </from>
                  <to>
                    <xdr:col>1</xdr:col>
                    <xdr:colOff>666750</xdr:colOff>
                    <xdr:row>22</xdr:row>
                    <xdr:rowOff>161925</xdr:rowOff>
                  </to>
                </anchor>
              </controlPr>
            </control>
          </mc:Choice>
        </mc:AlternateContent>
        <mc:AlternateContent xmlns:mc="http://schemas.openxmlformats.org/markup-compatibility/2006">
          <mc:Choice Requires="x14">
            <control shapeId="2065" r:id="rId12" name="Button 17">
              <controlPr defaultSize="0" autoFill="0" autoPict="0" macro="[0]!Button17_Click">
                <anchor moveWithCells="1">
                  <from>
                    <xdr:col>0</xdr:col>
                    <xdr:colOff>276225</xdr:colOff>
                    <xdr:row>25</xdr:row>
                    <xdr:rowOff>47625</xdr:rowOff>
                  </from>
                  <to>
                    <xdr:col>1</xdr:col>
                    <xdr:colOff>666750</xdr:colOff>
                    <xdr:row>27</xdr:row>
                    <xdr:rowOff>38100</xdr:rowOff>
                  </to>
                </anchor>
              </controlPr>
            </control>
          </mc:Choice>
        </mc:AlternateContent>
        <mc:AlternateContent xmlns:mc="http://schemas.openxmlformats.org/markup-compatibility/2006">
          <mc:Choice Requires="x14">
            <control shapeId="2066" r:id="rId13" name="Button 18">
              <controlPr defaultSize="0" autoFill="0" autoPict="0" macro="[0]!Button18_Click">
                <anchor moveWithCells="1">
                  <from>
                    <xdr:col>0</xdr:col>
                    <xdr:colOff>276225</xdr:colOff>
                    <xdr:row>22</xdr:row>
                    <xdr:rowOff>304800</xdr:rowOff>
                  </from>
                  <to>
                    <xdr:col>1</xdr:col>
                    <xdr:colOff>666750</xdr:colOff>
                    <xdr:row>24</xdr:row>
                    <xdr:rowOff>95250</xdr:rowOff>
                  </to>
                </anchor>
              </controlPr>
            </control>
          </mc:Choice>
        </mc:AlternateContent>
        <mc:AlternateContent xmlns:mc="http://schemas.openxmlformats.org/markup-compatibility/2006">
          <mc:Choice Requires="x14">
            <control shapeId="2067" r:id="rId14" name="Button 19">
              <controlPr defaultSize="0" autoFill="0" autoPict="0" macro="[0]!Button13_Click">
                <anchor moveWithCells="1">
                  <from>
                    <xdr:col>0</xdr:col>
                    <xdr:colOff>257175</xdr:colOff>
                    <xdr:row>8</xdr:row>
                    <xdr:rowOff>219075</xdr:rowOff>
                  </from>
                  <to>
                    <xdr:col>1</xdr:col>
                    <xdr:colOff>666750</xdr:colOff>
                    <xdr:row>11</xdr:row>
                    <xdr:rowOff>0</xdr:rowOff>
                  </to>
                </anchor>
              </controlPr>
            </control>
          </mc:Choice>
        </mc:AlternateContent>
        <mc:AlternateContent xmlns:mc="http://schemas.openxmlformats.org/markup-compatibility/2006">
          <mc:Choice Requires="x14">
            <control shapeId="2068" r:id="rId15" name="Button 20">
              <controlPr defaultSize="0" print="0" autoFill="0" autoPict="0" macro="[0]!ProjectStructuring_ClearAll">
                <anchor>
                  <from>
                    <xdr:col>5</xdr:col>
                    <xdr:colOff>752475</xdr:colOff>
                    <xdr:row>2</xdr:row>
                    <xdr:rowOff>123825</xdr:rowOff>
                  </from>
                  <to>
                    <xdr:col>6</xdr:col>
                    <xdr:colOff>581025</xdr:colOff>
                    <xdr:row>3</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07"/>
  <sheetViews>
    <sheetView showGridLines="0" topLeftCell="A34" zoomScale="85" zoomScaleNormal="85" workbookViewId="0"/>
  </sheetViews>
  <sheetFormatPr defaultColWidth="9.140625" defaultRowHeight="18" x14ac:dyDescent="0.25"/>
  <cols>
    <col min="1" max="2" width="5.7109375" style="82" customWidth="1"/>
    <col min="3" max="3" width="13.5703125" style="83" customWidth="1"/>
    <col min="4" max="4" width="100.7109375" style="82" customWidth="1"/>
    <col min="5" max="5" width="48.140625" style="82" customWidth="1"/>
    <col min="6" max="6" width="13.28515625" style="82" bestFit="1" customWidth="1"/>
    <col min="7" max="7" width="7.7109375" style="82" customWidth="1"/>
    <col min="8" max="16384" width="9.140625" style="82"/>
  </cols>
  <sheetData>
    <row r="1" spans="1:21" ht="34.5" customHeight="1" x14ac:dyDescent="0.5">
      <c r="A1" s="651"/>
      <c r="B1" s="651"/>
      <c r="C1" s="651"/>
      <c r="D1" s="652" t="s">
        <v>259</v>
      </c>
      <c r="E1" s="651"/>
      <c r="F1" s="651"/>
      <c r="G1" s="651"/>
      <c r="H1" s="651"/>
      <c r="I1" s="677"/>
      <c r="J1" s="677"/>
      <c r="K1" s="677"/>
      <c r="L1" s="677"/>
      <c r="M1" s="655"/>
      <c r="N1" s="655"/>
      <c r="O1" s="655"/>
      <c r="P1" s="655"/>
      <c r="Q1" s="655"/>
      <c r="R1" s="655"/>
      <c r="S1" s="655"/>
      <c r="T1" s="655"/>
      <c r="U1" s="655"/>
    </row>
    <row r="2" spans="1:21" ht="33.75" x14ac:dyDescent="0.5">
      <c r="A2" s="654" t="s">
        <v>237</v>
      </c>
      <c r="B2" s="653" t="s">
        <v>256</v>
      </c>
      <c r="C2" s="654"/>
      <c r="D2" s="654" t="s">
        <v>295</v>
      </c>
      <c r="E2" s="654"/>
      <c r="F2" s="654"/>
      <c r="G2" s="654"/>
      <c r="H2" s="654"/>
      <c r="I2" s="678"/>
      <c r="J2" s="678"/>
      <c r="K2" s="678"/>
      <c r="L2" s="678"/>
      <c r="M2" s="656"/>
      <c r="N2" s="656"/>
      <c r="O2" s="656"/>
      <c r="P2" s="656"/>
      <c r="Q2" s="656"/>
      <c r="R2" s="656"/>
      <c r="S2" s="656"/>
      <c r="T2" s="656"/>
      <c r="U2" s="656"/>
    </row>
    <row r="7" spans="1:21" ht="36" x14ac:dyDescent="0.25">
      <c r="C7" s="535" t="s">
        <v>71</v>
      </c>
      <c r="D7" s="536" t="s">
        <v>239</v>
      </c>
      <c r="E7" s="537" t="s">
        <v>0</v>
      </c>
      <c r="F7" s="538" t="s">
        <v>184</v>
      </c>
    </row>
    <row r="8" spans="1:21" x14ac:dyDescent="0.25">
      <c r="C8" s="786" t="s">
        <v>404</v>
      </c>
      <c r="D8" s="786" t="s">
        <v>405</v>
      </c>
      <c r="E8" s="663" t="s">
        <v>30</v>
      </c>
      <c r="F8" s="639" t="s">
        <v>100</v>
      </c>
    </row>
    <row r="9" spans="1:21" x14ac:dyDescent="0.25">
      <c r="C9" s="786" t="s">
        <v>406</v>
      </c>
      <c r="D9" s="786" t="s">
        <v>407</v>
      </c>
      <c r="E9" s="663" t="s">
        <v>30</v>
      </c>
      <c r="F9" s="639" t="s">
        <v>100</v>
      </c>
    </row>
    <row r="10" spans="1:21" x14ac:dyDescent="0.25">
      <c r="C10" s="786" t="s">
        <v>408</v>
      </c>
      <c r="D10" s="786" t="s">
        <v>409</v>
      </c>
      <c r="E10" s="663" t="s">
        <v>30</v>
      </c>
      <c r="F10" s="639" t="s">
        <v>100</v>
      </c>
    </row>
    <row r="11" spans="1:21" x14ac:dyDescent="0.25">
      <c r="C11" s="786" t="s">
        <v>410</v>
      </c>
      <c r="D11" s="786" t="s">
        <v>411</v>
      </c>
      <c r="E11" s="663" t="s">
        <v>30</v>
      </c>
      <c r="F11" s="639" t="s">
        <v>100</v>
      </c>
    </row>
    <row r="12" spans="1:21" x14ac:dyDescent="0.25">
      <c r="C12" s="786" t="s">
        <v>412</v>
      </c>
      <c r="D12" s="786" t="s">
        <v>413</v>
      </c>
      <c r="E12" s="663" t="s">
        <v>31</v>
      </c>
      <c r="F12" s="639" t="s">
        <v>100</v>
      </c>
    </row>
    <row r="13" spans="1:21" x14ac:dyDescent="0.25">
      <c r="C13" s="786" t="s">
        <v>414</v>
      </c>
      <c r="D13" s="786" t="s">
        <v>415</v>
      </c>
      <c r="E13" s="663" t="s">
        <v>31</v>
      </c>
      <c r="F13" s="639" t="s">
        <v>100</v>
      </c>
    </row>
    <row r="14" spans="1:21" x14ac:dyDescent="0.25">
      <c r="C14" s="786" t="s">
        <v>416</v>
      </c>
      <c r="D14" s="786" t="s">
        <v>417</v>
      </c>
      <c r="E14" s="663" t="s">
        <v>31</v>
      </c>
      <c r="F14" s="639" t="s">
        <v>100</v>
      </c>
    </row>
    <row r="15" spans="1:21" x14ac:dyDescent="0.25">
      <c r="C15" s="786" t="s">
        <v>418</v>
      </c>
      <c r="D15" s="786" t="s">
        <v>419</v>
      </c>
      <c r="E15" s="663" t="s">
        <v>31</v>
      </c>
      <c r="F15" s="639" t="s">
        <v>100</v>
      </c>
    </row>
    <row r="16" spans="1:21" x14ac:dyDescent="0.25">
      <c r="C16" s="786" t="s">
        <v>420</v>
      </c>
      <c r="D16" s="786" t="s">
        <v>421</v>
      </c>
      <c r="E16" s="663" t="s">
        <v>31</v>
      </c>
      <c r="F16" s="639" t="s">
        <v>100</v>
      </c>
    </row>
    <row r="17" spans="3:6" x14ac:dyDescent="0.25">
      <c r="C17" s="786" t="s">
        <v>422</v>
      </c>
      <c r="D17" s="786" t="s">
        <v>423</v>
      </c>
      <c r="E17" s="663" t="s">
        <v>31</v>
      </c>
      <c r="F17" s="639" t="s">
        <v>100</v>
      </c>
    </row>
    <row r="18" spans="3:6" x14ac:dyDescent="0.25">
      <c r="C18" s="786" t="s">
        <v>424</v>
      </c>
      <c r="D18" s="786" t="s">
        <v>425</v>
      </c>
      <c r="E18" s="663" t="s">
        <v>31</v>
      </c>
      <c r="F18" s="639" t="s">
        <v>100</v>
      </c>
    </row>
    <row r="19" spans="3:6" x14ac:dyDescent="0.25">
      <c r="C19" s="786" t="s">
        <v>426</v>
      </c>
      <c r="D19" s="786" t="s">
        <v>427</v>
      </c>
      <c r="E19" s="663" t="s">
        <v>82</v>
      </c>
      <c r="F19" s="639" t="s">
        <v>100</v>
      </c>
    </row>
    <row r="20" spans="3:6" x14ac:dyDescent="0.25">
      <c r="C20" s="786" t="s">
        <v>428</v>
      </c>
      <c r="D20" s="786" t="s">
        <v>429</v>
      </c>
      <c r="E20" s="663" t="s">
        <v>82</v>
      </c>
      <c r="F20" s="639" t="s">
        <v>100</v>
      </c>
    </row>
    <row r="21" spans="3:6" x14ac:dyDescent="0.25">
      <c r="C21" s="786" t="s">
        <v>430</v>
      </c>
      <c r="D21" s="786" t="s">
        <v>431</v>
      </c>
      <c r="E21" s="663" t="s">
        <v>82</v>
      </c>
      <c r="F21" s="639" t="s">
        <v>100</v>
      </c>
    </row>
    <row r="22" spans="3:6" x14ac:dyDescent="0.25">
      <c r="C22" s="663" t="s">
        <v>432</v>
      </c>
      <c r="D22" s="786" t="s">
        <v>433</v>
      </c>
      <c r="E22" s="663" t="s">
        <v>82</v>
      </c>
      <c r="F22" s="639" t="s">
        <v>100</v>
      </c>
    </row>
    <row r="23" spans="3:6" x14ac:dyDescent="0.25">
      <c r="C23" s="663" t="s">
        <v>434</v>
      </c>
      <c r="D23" s="663" t="s">
        <v>435</v>
      </c>
      <c r="E23" s="663" t="s">
        <v>82</v>
      </c>
      <c r="F23" s="639" t="s">
        <v>100</v>
      </c>
    </row>
    <row r="24" spans="3:6" x14ac:dyDescent="0.25">
      <c r="C24" s="663" t="s">
        <v>436</v>
      </c>
      <c r="D24" s="663" t="s">
        <v>437</v>
      </c>
      <c r="E24" s="663" t="s">
        <v>82</v>
      </c>
      <c r="F24" s="639" t="s">
        <v>100</v>
      </c>
    </row>
    <row r="25" spans="3:6" x14ac:dyDescent="0.25">
      <c r="C25" s="663" t="s">
        <v>438</v>
      </c>
      <c r="D25" s="663" t="s">
        <v>439</v>
      </c>
      <c r="E25" s="663" t="s">
        <v>82</v>
      </c>
      <c r="F25" s="639" t="s">
        <v>100</v>
      </c>
    </row>
    <row r="26" spans="3:6" x14ac:dyDescent="0.25">
      <c r="C26" s="663" t="s">
        <v>440</v>
      </c>
      <c r="D26" s="663" t="s">
        <v>441</v>
      </c>
      <c r="E26" s="663" t="s">
        <v>82</v>
      </c>
      <c r="F26" s="639" t="s">
        <v>100</v>
      </c>
    </row>
    <row r="27" spans="3:6" x14ac:dyDescent="0.25">
      <c r="C27" s="663" t="s">
        <v>442</v>
      </c>
      <c r="D27" s="663" t="s">
        <v>443</v>
      </c>
      <c r="E27" s="663" t="s">
        <v>82</v>
      </c>
      <c r="F27" s="639" t="s">
        <v>100</v>
      </c>
    </row>
    <row r="28" spans="3:6" x14ac:dyDescent="0.25">
      <c r="C28" s="663" t="s">
        <v>444</v>
      </c>
      <c r="D28" s="663" t="s">
        <v>445</v>
      </c>
      <c r="E28" s="663" t="s">
        <v>82</v>
      </c>
      <c r="F28" s="639" t="s">
        <v>100</v>
      </c>
    </row>
    <row r="29" spans="3:6" x14ac:dyDescent="0.25">
      <c r="C29" s="663" t="s">
        <v>446</v>
      </c>
      <c r="D29" s="663" t="s">
        <v>447</v>
      </c>
      <c r="E29" s="663" t="s">
        <v>82</v>
      </c>
      <c r="F29" s="639" t="s">
        <v>100</v>
      </c>
    </row>
    <row r="30" spans="3:6" x14ac:dyDescent="0.25">
      <c r="C30" s="663" t="s">
        <v>448</v>
      </c>
      <c r="D30" s="663" t="s">
        <v>449</v>
      </c>
      <c r="E30" s="663" t="s">
        <v>82</v>
      </c>
      <c r="F30" s="639" t="s">
        <v>100</v>
      </c>
    </row>
    <row r="31" spans="3:6" x14ac:dyDescent="0.25">
      <c r="C31" s="663" t="s">
        <v>450</v>
      </c>
      <c r="D31" s="663" t="s">
        <v>451</v>
      </c>
      <c r="E31" s="663" t="s">
        <v>82</v>
      </c>
      <c r="F31" s="639" t="s">
        <v>100</v>
      </c>
    </row>
    <row r="32" spans="3:6" x14ac:dyDescent="0.25">
      <c r="C32" s="663" t="s">
        <v>452</v>
      </c>
      <c r="D32" s="663" t="s">
        <v>453</v>
      </c>
      <c r="E32" s="663" t="s">
        <v>82</v>
      </c>
      <c r="F32" s="639" t="s">
        <v>100</v>
      </c>
    </row>
    <row r="33" spans="3:6" x14ac:dyDescent="0.25">
      <c r="C33" s="663" t="s">
        <v>454</v>
      </c>
      <c r="D33" s="663" t="s">
        <v>455</v>
      </c>
      <c r="E33" s="663" t="s">
        <v>82</v>
      </c>
      <c r="F33" s="639" t="s">
        <v>100</v>
      </c>
    </row>
    <row r="34" spans="3:6" x14ac:dyDescent="0.25">
      <c r="C34" s="663" t="s">
        <v>456</v>
      </c>
      <c r="D34" s="663" t="s">
        <v>457</v>
      </c>
      <c r="E34" s="663" t="s">
        <v>82</v>
      </c>
      <c r="F34" s="639" t="s">
        <v>100</v>
      </c>
    </row>
    <row r="35" spans="3:6" x14ac:dyDescent="0.25">
      <c r="C35" s="663" t="s">
        <v>458</v>
      </c>
      <c r="D35" s="663" t="s">
        <v>459</v>
      </c>
      <c r="E35" s="663" t="s">
        <v>32</v>
      </c>
      <c r="F35" s="639" t="s">
        <v>100</v>
      </c>
    </row>
    <row r="36" spans="3:6" x14ac:dyDescent="0.25">
      <c r="C36" s="663" t="s">
        <v>460</v>
      </c>
      <c r="D36" s="663" t="s">
        <v>461</v>
      </c>
      <c r="E36" s="663" t="s">
        <v>32</v>
      </c>
      <c r="F36" s="639" t="s">
        <v>100</v>
      </c>
    </row>
    <row r="37" spans="3:6" x14ac:dyDescent="0.25">
      <c r="C37" s="663" t="s">
        <v>462</v>
      </c>
      <c r="D37" s="663" t="s">
        <v>463</v>
      </c>
      <c r="E37" s="663" t="s">
        <v>33</v>
      </c>
      <c r="F37" s="639" t="s">
        <v>100</v>
      </c>
    </row>
    <row r="38" spans="3:6" x14ac:dyDescent="0.25">
      <c r="C38" s="663" t="s">
        <v>464</v>
      </c>
      <c r="D38" s="663" t="s">
        <v>465</v>
      </c>
      <c r="E38" s="663" t="s">
        <v>33</v>
      </c>
      <c r="F38" s="639" t="s">
        <v>100</v>
      </c>
    </row>
    <row r="39" spans="3:6" x14ac:dyDescent="0.25">
      <c r="C39" s="663" t="s">
        <v>466</v>
      </c>
      <c r="D39" s="663" t="s">
        <v>467</v>
      </c>
      <c r="E39" s="663" t="s">
        <v>33</v>
      </c>
      <c r="F39" s="639" t="s">
        <v>100</v>
      </c>
    </row>
    <row r="40" spans="3:6" x14ac:dyDescent="0.25">
      <c r="C40" s="663" t="s">
        <v>468</v>
      </c>
      <c r="D40" s="663" t="s">
        <v>469</v>
      </c>
      <c r="E40" s="663" t="s">
        <v>33</v>
      </c>
      <c r="F40" s="639" t="s">
        <v>100</v>
      </c>
    </row>
    <row r="41" spans="3:6" x14ac:dyDescent="0.25">
      <c r="C41" s="663" t="s">
        <v>470</v>
      </c>
      <c r="D41" s="663" t="s">
        <v>471</v>
      </c>
      <c r="E41" s="663" t="s">
        <v>33</v>
      </c>
      <c r="F41" s="639" t="s">
        <v>100</v>
      </c>
    </row>
    <row r="42" spans="3:6" x14ac:dyDescent="0.25">
      <c r="C42" s="663" t="s">
        <v>472</v>
      </c>
      <c r="D42" s="663" t="s">
        <v>473</v>
      </c>
      <c r="E42" s="663" t="s">
        <v>33</v>
      </c>
      <c r="F42" s="639" t="s">
        <v>100</v>
      </c>
    </row>
    <row r="43" spans="3:6" x14ac:dyDescent="0.25">
      <c r="C43" s="663" t="s">
        <v>474</v>
      </c>
      <c r="D43" s="663" t="s">
        <v>475</v>
      </c>
      <c r="E43" s="663" t="s">
        <v>33</v>
      </c>
      <c r="F43" s="639" t="s">
        <v>100</v>
      </c>
    </row>
    <row r="44" spans="3:6" x14ac:dyDescent="0.25">
      <c r="C44" s="663" t="s">
        <v>476</v>
      </c>
      <c r="D44" s="663" t="s">
        <v>477</v>
      </c>
      <c r="E44" s="663" t="s">
        <v>33</v>
      </c>
      <c r="F44" s="639" t="s">
        <v>100</v>
      </c>
    </row>
    <row r="45" spans="3:6" x14ac:dyDescent="0.25">
      <c r="C45" s="663" t="s">
        <v>478</v>
      </c>
      <c r="D45" s="663" t="s">
        <v>479</v>
      </c>
      <c r="E45" s="663" t="s">
        <v>33</v>
      </c>
      <c r="F45" s="639" t="s">
        <v>100</v>
      </c>
    </row>
    <row r="46" spans="3:6" x14ac:dyDescent="0.25">
      <c r="C46" s="663" t="s">
        <v>480</v>
      </c>
      <c r="D46" s="663" t="s">
        <v>481</v>
      </c>
      <c r="E46" s="663" t="s">
        <v>33</v>
      </c>
      <c r="F46" s="639" t="s">
        <v>100</v>
      </c>
    </row>
    <row r="47" spans="3:6" x14ac:dyDescent="0.25">
      <c r="C47" s="663" t="s">
        <v>482</v>
      </c>
      <c r="D47" s="663" t="s">
        <v>483</v>
      </c>
      <c r="E47" s="663" t="s">
        <v>35</v>
      </c>
      <c r="F47" s="639" t="s">
        <v>100</v>
      </c>
    </row>
    <row r="48" spans="3:6" x14ac:dyDescent="0.25">
      <c r="C48" s="663" t="s">
        <v>484</v>
      </c>
      <c r="D48" s="663" t="s">
        <v>485</v>
      </c>
      <c r="E48" s="663" t="s">
        <v>35</v>
      </c>
      <c r="F48" s="639" t="s">
        <v>100</v>
      </c>
    </row>
    <row r="49" spans="3:6" x14ac:dyDescent="0.25">
      <c r="C49" s="663" t="s">
        <v>486</v>
      </c>
      <c r="D49" s="663" t="s">
        <v>487</v>
      </c>
      <c r="E49" s="663" t="s">
        <v>35</v>
      </c>
      <c r="F49" s="639" t="s">
        <v>100</v>
      </c>
    </row>
    <row r="50" spans="3:6" x14ac:dyDescent="0.25">
      <c r="C50" s="663" t="s">
        <v>488</v>
      </c>
      <c r="D50" s="663" t="s">
        <v>489</v>
      </c>
      <c r="E50" s="663" t="s">
        <v>35</v>
      </c>
      <c r="F50" s="639" t="s">
        <v>100</v>
      </c>
    </row>
    <row r="51" spans="3:6" x14ac:dyDescent="0.25">
      <c r="C51" s="663" t="s">
        <v>490</v>
      </c>
      <c r="D51" s="663" t="s">
        <v>491</v>
      </c>
      <c r="E51" s="663" t="s">
        <v>35</v>
      </c>
      <c r="F51" s="639" t="s">
        <v>100</v>
      </c>
    </row>
    <row r="52" spans="3:6" x14ac:dyDescent="0.25">
      <c r="C52" s="663" t="s">
        <v>492</v>
      </c>
      <c r="D52" s="663" t="s">
        <v>493</v>
      </c>
      <c r="E52" s="663" t="s">
        <v>35</v>
      </c>
      <c r="F52" s="639" t="s">
        <v>100</v>
      </c>
    </row>
    <row r="53" spans="3:6" x14ac:dyDescent="0.25">
      <c r="C53" s="663" t="s">
        <v>494</v>
      </c>
      <c r="D53" s="663" t="s">
        <v>495</v>
      </c>
      <c r="E53" s="663" t="s">
        <v>35</v>
      </c>
      <c r="F53" s="639" t="s">
        <v>100</v>
      </c>
    </row>
    <row r="54" spans="3:6" x14ac:dyDescent="0.25">
      <c r="C54" s="663" t="s">
        <v>496</v>
      </c>
      <c r="D54" s="663" t="s">
        <v>497</v>
      </c>
      <c r="E54" s="663" t="s">
        <v>35</v>
      </c>
      <c r="F54" s="639" t="s">
        <v>100</v>
      </c>
    </row>
    <row r="55" spans="3:6" x14ac:dyDescent="0.25">
      <c r="C55" s="663" t="s">
        <v>498</v>
      </c>
      <c r="D55" s="663" t="s">
        <v>499</v>
      </c>
      <c r="E55" s="663" t="s">
        <v>36</v>
      </c>
      <c r="F55" s="639" t="s">
        <v>100</v>
      </c>
    </row>
    <row r="56" spans="3:6" x14ac:dyDescent="0.25">
      <c r="C56" s="663" t="s">
        <v>500</v>
      </c>
      <c r="D56" s="663" t="s">
        <v>501</v>
      </c>
      <c r="E56" s="663" t="s">
        <v>36</v>
      </c>
      <c r="F56" s="639" t="s">
        <v>100</v>
      </c>
    </row>
    <row r="57" spans="3:6" x14ac:dyDescent="0.25">
      <c r="C57" s="663" t="s">
        <v>502</v>
      </c>
      <c r="D57" s="663" t="s">
        <v>503</v>
      </c>
      <c r="E57" s="663" t="s">
        <v>36</v>
      </c>
      <c r="F57" s="639" t="s">
        <v>100</v>
      </c>
    </row>
    <row r="58" spans="3:6" x14ac:dyDescent="0.25">
      <c r="C58" s="663" t="s">
        <v>504</v>
      </c>
      <c r="D58" s="663" t="s">
        <v>505</v>
      </c>
      <c r="E58" s="663" t="s">
        <v>36</v>
      </c>
      <c r="F58" s="639" t="s">
        <v>100</v>
      </c>
    </row>
    <row r="59" spans="3:6" x14ac:dyDescent="0.25">
      <c r="C59" s="663" t="s">
        <v>506</v>
      </c>
      <c r="D59" s="663" t="s">
        <v>507</v>
      </c>
      <c r="E59" s="663" t="s">
        <v>36</v>
      </c>
      <c r="F59" s="639" t="s">
        <v>100</v>
      </c>
    </row>
    <row r="60" spans="3:6" x14ac:dyDescent="0.25">
      <c r="C60" s="663" t="s">
        <v>508</v>
      </c>
      <c r="D60" s="663" t="s">
        <v>509</v>
      </c>
      <c r="E60" s="663" t="s">
        <v>36</v>
      </c>
      <c r="F60" s="639" t="s">
        <v>100</v>
      </c>
    </row>
    <row r="61" spans="3:6" x14ac:dyDescent="0.25">
      <c r="C61" s="663" t="s">
        <v>510</v>
      </c>
      <c r="D61" s="663" t="s">
        <v>511</v>
      </c>
      <c r="E61" s="663" t="s">
        <v>36</v>
      </c>
      <c r="F61" s="639" t="s">
        <v>100</v>
      </c>
    </row>
    <row r="62" spans="3:6" x14ac:dyDescent="0.25">
      <c r="C62" s="663" t="s">
        <v>512</v>
      </c>
      <c r="D62" s="663" t="s">
        <v>513</v>
      </c>
      <c r="E62" s="663" t="s">
        <v>36</v>
      </c>
      <c r="F62" s="639" t="s">
        <v>100</v>
      </c>
    </row>
    <row r="63" spans="3:6" x14ac:dyDescent="0.25">
      <c r="C63" s="663" t="s">
        <v>514</v>
      </c>
      <c r="D63" s="663" t="s">
        <v>515</v>
      </c>
      <c r="E63" s="663" t="s">
        <v>36</v>
      </c>
      <c r="F63" s="639" t="s">
        <v>100</v>
      </c>
    </row>
    <row r="64" spans="3:6" x14ac:dyDescent="0.25">
      <c r="C64" s="663" t="s">
        <v>516</v>
      </c>
      <c r="D64" s="663" t="s">
        <v>517</v>
      </c>
      <c r="E64" s="663" t="s">
        <v>36</v>
      </c>
      <c r="F64" s="639" t="s">
        <v>100</v>
      </c>
    </row>
    <row r="65" spans="3:6" x14ac:dyDescent="0.25">
      <c r="C65" s="663" t="s">
        <v>518</v>
      </c>
      <c r="D65" s="663" t="s">
        <v>519</v>
      </c>
      <c r="E65" s="663" t="s">
        <v>36</v>
      </c>
      <c r="F65" s="639" t="s">
        <v>100</v>
      </c>
    </row>
    <row r="66" spans="3:6" x14ac:dyDescent="0.25">
      <c r="C66" s="663" t="s">
        <v>520</v>
      </c>
      <c r="D66" s="663" t="s">
        <v>521</v>
      </c>
      <c r="E66" s="663" t="s">
        <v>36</v>
      </c>
      <c r="F66" s="639" t="s">
        <v>100</v>
      </c>
    </row>
    <row r="67" spans="3:6" x14ac:dyDescent="0.25">
      <c r="C67" s="663"/>
      <c r="D67" s="663"/>
      <c r="E67" s="663"/>
      <c r="F67" s="639"/>
    </row>
    <row r="68" spans="3:6" x14ac:dyDescent="0.25">
      <c r="C68" s="663"/>
      <c r="D68" s="663"/>
      <c r="E68" s="663"/>
      <c r="F68" s="639"/>
    </row>
    <row r="69" spans="3:6" x14ac:dyDescent="0.25">
      <c r="C69" s="663"/>
      <c r="D69" s="663"/>
      <c r="E69" s="663"/>
      <c r="F69" s="639"/>
    </row>
    <row r="70" spans="3:6" x14ac:dyDescent="0.25">
      <c r="C70" s="663"/>
      <c r="D70" s="663"/>
      <c r="E70" s="663"/>
      <c r="F70" s="639"/>
    </row>
    <row r="71" spans="3:6" x14ac:dyDescent="0.25">
      <c r="C71" s="663"/>
      <c r="D71" s="663"/>
      <c r="E71" s="663"/>
      <c r="F71" s="639"/>
    </row>
    <row r="72" spans="3:6" x14ac:dyDescent="0.25">
      <c r="C72" s="663"/>
      <c r="D72" s="663"/>
      <c r="E72" s="663"/>
      <c r="F72" s="639"/>
    </row>
    <row r="73" spans="3:6" x14ac:dyDescent="0.25">
      <c r="C73" s="663"/>
      <c r="D73" s="663"/>
      <c r="E73" s="663"/>
      <c r="F73" s="639"/>
    </row>
    <row r="74" spans="3:6" x14ac:dyDescent="0.25">
      <c r="C74" s="663"/>
      <c r="D74" s="663"/>
      <c r="E74" s="663"/>
      <c r="F74" s="639"/>
    </row>
    <row r="75" spans="3:6" x14ac:dyDescent="0.25">
      <c r="C75" s="663"/>
      <c r="D75" s="663"/>
      <c r="E75" s="663"/>
      <c r="F75" s="639"/>
    </row>
    <row r="76" spans="3:6" x14ac:dyDescent="0.25">
      <c r="C76" s="663"/>
      <c r="D76" s="663"/>
      <c r="E76" s="663"/>
      <c r="F76" s="639"/>
    </row>
    <row r="77" spans="3:6" x14ac:dyDescent="0.25">
      <c r="C77" s="663"/>
      <c r="D77" s="663"/>
      <c r="E77" s="663"/>
      <c r="F77" s="639"/>
    </row>
    <row r="78" spans="3:6" x14ac:dyDescent="0.25">
      <c r="C78" s="663"/>
      <c r="D78" s="663"/>
      <c r="E78" s="663"/>
      <c r="F78" s="639"/>
    </row>
    <row r="79" spans="3:6" x14ac:dyDescent="0.25">
      <c r="C79" s="663"/>
      <c r="D79" s="663"/>
      <c r="E79" s="663"/>
      <c r="F79" s="639"/>
    </row>
    <row r="80" spans="3:6" x14ac:dyDescent="0.25">
      <c r="C80" s="663"/>
      <c r="D80" s="663"/>
      <c r="E80" s="663"/>
      <c r="F80" s="639"/>
    </row>
    <row r="81" spans="3:6" x14ac:dyDescent="0.25">
      <c r="C81" s="663"/>
      <c r="D81" s="663"/>
      <c r="E81" s="663"/>
      <c r="F81" s="639"/>
    </row>
    <row r="82" spans="3:6" x14ac:dyDescent="0.25">
      <c r="C82" s="663"/>
      <c r="D82" s="663"/>
      <c r="E82" s="663"/>
      <c r="F82" s="639"/>
    </row>
    <row r="83" spans="3:6" x14ac:dyDescent="0.25">
      <c r="C83" s="663"/>
      <c r="D83" s="663"/>
      <c r="E83" s="663"/>
      <c r="F83" s="639"/>
    </row>
    <row r="84" spans="3:6" x14ac:dyDescent="0.25">
      <c r="C84" s="663"/>
      <c r="D84" s="663"/>
      <c r="E84" s="663"/>
      <c r="F84" s="639"/>
    </row>
    <row r="85" spans="3:6" x14ac:dyDescent="0.25">
      <c r="C85" s="663"/>
      <c r="D85" s="663"/>
      <c r="E85" s="663"/>
      <c r="F85" s="639"/>
    </row>
    <row r="86" spans="3:6" x14ac:dyDescent="0.25">
      <c r="C86" s="663"/>
      <c r="D86" s="663"/>
      <c r="E86" s="663"/>
      <c r="F86" s="639"/>
    </row>
    <row r="87" spans="3:6" x14ac:dyDescent="0.25">
      <c r="C87" s="663"/>
      <c r="D87" s="663"/>
      <c r="E87" s="663"/>
      <c r="F87" s="639"/>
    </row>
    <row r="88" spans="3:6" x14ac:dyDescent="0.25">
      <c r="C88" s="663"/>
      <c r="D88" s="663"/>
      <c r="E88" s="663"/>
      <c r="F88" s="639"/>
    </row>
    <row r="89" spans="3:6" x14ac:dyDescent="0.25">
      <c r="C89" s="663"/>
      <c r="D89" s="663"/>
      <c r="E89" s="663"/>
      <c r="F89" s="639"/>
    </row>
    <row r="90" spans="3:6" x14ac:dyDescent="0.25">
      <c r="C90" s="663"/>
      <c r="D90" s="663"/>
      <c r="E90" s="663"/>
      <c r="F90" s="639"/>
    </row>
    <row r="91" spans="3:6" x14ac:dyDescent="0.25">
      <c r="C91" s="663"/>
      <c r="D91" s="663"/>
      <c r="E91" s="663"/>
      <c r="F91" s="639"/>
    </row>
    <row r="92" spans="3:6" x14ac:dyDescent="0.25">
      <c r="C92" s="663"/>
      <c r="D92" s="663"/>
      <c r="E92" s="663"/>
      <c r="F92" s="639"/>
    </row>
    <row r="93" spans="3:6" x14ac:dyDescent="0.25">
      <c r="C93" s="663"/>
      <c r="D93" s="663"/>
      <c r="E93" s="663"/>
      <c r="F93" s="639"/>
    </row>
    <row r="94" spans="3:6" x14ac:dyDescent="0.25">
      <c r="C94" s="663"/>
      <c r="D94" s="663"/>
      <c r="E94" s="663"/>
      <c r="F94" s="639"/>
    </row>
    <row r="95" spans="3:6" x14ac:dyDescent="0.25">
      <c r="C95" s="663"/>
      <c r="D95" s="663"/>
      <c r="E95" s="663"/>
      <c r="F95" s="639"/>
    </row>
    <row r="96" spans="3:6" x14ac:dyDescent="0.25">
      <c r="C96" s="663"/>
      <c r="D96" s="663"/>
      <c r="E96" s="663"/>
      <c r="F96" s="639"/>
    </row>
    <row r="97" spans="3:6" x14ac:dyDescent="0.25">
      <c r="C97" s="663"/>
      <c r="D97" s="663"/>
      <c r="E97" s="663"/>
      <c r="F97" s="639"/>
    </row>
    <row r="98" spans="3:6" x14ac:dyDescent="0.25">
      <c r="C98" s="663"/>
      <c r="D98" s="663"/>
      <c r="E98" s="663"/>
      <c r="F98" s="639"/>
    </row>
    <row r="99" spans="3:6" x14ac:dyDescent="0.25">
      <c r="C99" s="663"/>
      <c r="D99" s="663"/>
      <c r="E99" s="663"/>
      <c r="F99" s="639"/>
    </row>
    <row r="100" spans="3:6" x14ac:dyDescent="0.25">
      <c r="C100" s="663"/>
      <c r="D100" s="663"/>
      <c r="E100" s="663"/>
      <c r="F100" s="639"/>
    </row>
    <row r="101" spans="3:6" x14ac:dyDescent="0.25">
      <c r="C101" s="663"/>
      <c r="D101" s="663"/>
      <c r="E101" s="663"/>
      <c r="F101" s="639"/>
    </row>
    <row r="102" spans="3:6" x14ac:dyDescent="0.25">
      <c r="C102" s="663"/>
      <c r="D102" s="663"/>
      <c r="E102" s="663"/>
      <c r="F102" s="639"/>
    </row>
    <row r="103" spans="3:6" x14ac:dyDescent="0.25">
      <c r="C103" s="663"/>
      <c r="D103" s="663"/>
      <c r="E103" s="663"/>
      <c r="F103" s="639"/>
    </row>
    <row r="104" spans="3:6" x14ac:dyDescent="0.25">
      <c r="C104" s="663"/>
      <c r="D104" s="663"/>
      <c r="E104" s="663"/>
      <c r="F104" s="639"/>
    </row>
    <row r="105" spans="3:6" x14ac:dyDescent="0.25">
      <c r="C105" s="663"/>
      <c r="D105" s="663"/>
      <c r="E105" s="663"/>
      <c r="F105" s="639"/>
    </row>
    <row r="106" spans="3:6" x14ac:dyDescent="0.25">
      <c r="C106" s="663"/>
      <c r="D106" s="663"/>
      <c r="E106" s="663"/>
      <c r="F106" s="639"/>
    </row>
    <row r="107" spans="3:6" x14ac:dyDescent="0.25">
      <c r="C107" s="663"/>
      <c r="D107" s="663"/>
      <c r="E107" s="663"/>
      <c r="F107" s="639"/>
    </row>
  </sheetData>
  <sheetProtection sheet="1" scenarios="1"/>
  <sortState ref="C8:F107">
    <sortCondition ref="E8:E107" customList="Planning,Scoping,Design Funding,Prelim Design/Environmental Process,Environmental Permits,ROW/Util/RR Funding,ROW/Util/RR,Final Design,Construction Funding,Procurement,Construction,Operations &amp; Maintenance,Replacement"/>
  </sortState>
  <dataValidations count="3">
    <dataValidation type="list" allowBlank="1" showInputMessage="1" showErrorMessage="1" errorTitle="Input Warning!" error="You must enter &quot;Yes&quot; or &quot;No&quot; for this value." sqref="F8:F107">
      <formula1>"Yes, No"</formula1>
    </dataValidation>
    <dataValidation allowBlank="1" showInputMessage="1" showErrorMessage="1" promptTitle="Data Entry Not Allowed" prompt="Risk Label is automatically generated and cannot be changed by the user." sqref="C71:C107 C8:C68"/>
    <dataValidation allowBlank="1" showInputMessage="1" showErrorMessage="1" promptTitle="Data Entry Not Allowed" prompt="Risk Description cannot be directly added into this sheet. Use the &quot;Create List of Risks&quot; to add a new risk." sqref="D8:D107"/>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1049" r:id="rId4">
          <objectPr defaultSize="0" autoPict="0" r:id="rId5">
            <anchor moveWithCells="1">
              <from>
                <xdr:col>1</xdr:col>
                <xdr:colOff>238125</xdr:colOff>
                <xdr:row>2</xdr:row>
                <xdr:rowOff>76200</xdr:rowOff>
              </from>
              <to>
                <xdr:col>2</xdr:col>
                <xdr:colOff>400050</xdr:colOff>
                <xdr:row>4</xdr:row>
                <xdr:rowOff>171450</xdr:rowOff>
              </to>
            </anchor>
          </objectPr>
        </oleObject>
      </mc:Choice>
      <mc:Fallback>
        <oleObject progId="AcroExch.Document.11" dvAspect="DVASPECT_ICON" shapeId="1049" r:id="rId4"/>
      </mc:Fallback>
    </mc:AlternateContent>
  </oleObjects>
  <mc:AlternateContent xmlns:mc="http://schemas.openxmlformats.org/markup-compatibility/2006">
    <mc:Choice Requires="x14">
      <controls>
        <mc:AlternateContent xmlns:mc="http://schemas.openxmlformats.org/markup-compatibility/2006">
          <mc:Choice Requires="x14">
            <control shapeId="1028" r:id="rId6" name="Button 4">
              <controlPr defaultSize="0" print="0" autoFill="0" autoPict="0" macro="[0]!ButtonControl3">
                <anchor>
                  <from>
                    <xdr:col>4</xdr:col>
                    <xdr:colOff>847725</xdr:colOff>
                    <xdr:row>2</xdr:row>
                    <xdr:rowOff>104775</xdr:rowOff>
                  </from>
                  <to>
                    <xdr:col>4</xdr:col>
                    <xdr:colOff>2105025</xdr:colOff>
                    <xdr:row>4</xdr:row>
                    <xdr:rowOff>0</xdr:rowOff>
                  </to>
                </anchor>
              </controlPr>
            </control>
          </mc:Choice>
        </mc:AlternateContent>
        <mc:AlternateContent xmlns:mc="http://schemas.openxmlformats.org/markup-compatibility/2006">
          <mc:Choice Requires="x14">
            <control shapeId="1035" r:id="rId7" name="Button 11">
              <controlPr defaultSize="0" print="0" autoFill="0" autoPict="0" macro="[0]!ButtonControlHome">
                <anchor>
                  <from>
                    <xdr:col>3</xdr:col>
                    <xdr:colOff>6477000</xdr:colOff>
                    <xdr:row>2</xdr:row>
                    <xdr:rowOff>123825</xdr:rowOff>
                  </from>
                  <to>
                    <xdr:col>4</xdr:col>
                    <xdr:colOff>752475</xdr:colOff>
                    <xdr:row>4</xdr:row>
                    <xdr:rowOff>9525</xdr:rowOff>
                  </to>
                </anchor>
              </controlPr>
            </control>
          </mc:Choice>
        </mc:AlternateContent>
        <mc:AlternateContent xmlns:mc="http://schemas.openxmlformats.org/markup-compatibility/2006">
          <mc:Choice Requires="x14">
            <control shapeId="1036" r:id="rId8" name="Button 12">
              <controlPr defaultSize="0" print="0" autoFill="0" autoPict="0" macro="[0]!Button12_Click">
                <anchor>
                  <from>
                    <xdr:col>3</xdr:col>
                    <xdr:colOff>4314825</xdr:colOff>
                    <xdr:row>2</xdr:row>
                    <xdr:rowOff>123825</xdr:rowOff>
                  </from>
                  <to>
                    <xdr:col>3</xdr:col>
                    <xdr:colOff>5305425</xdr:colOff>
                    <xdr:row>4</xdr:row>
                    <xdr:rowOff>19050</xdr:rowOff>
                  </to>
                </anchor>
              </controlPr>
            </control>
          </mc:Choice>
        </mc:AlternateContent>
        <mc:AlternateContent xmlns:mc="http://schemas.openxmlformats.org/markup-compatibility/2006">
          <mc:Choice Requires="x14">
            <control shapeId="1037" r:id="rId9" name="Button 13">
              <controlPr defaultSize="0" print="0" autoFill="0" autoPict="0" macro="[0]!Sheet1.RiskBrain">
                <anchor>
                  <from>
                    <xdr:col>3</xdr:col>
                    <xdr:colOff>1704975</xdr:colOff>
                    <xdr:row>2</xdr:row>
                    <xdr:rowOff>123825</xdr:rowOff>
                  </from>
                  <to>
                    <xdr:col>3</xdr:col>
                    <xdr:colOff>3438525</xdr:colOff>
                    <xdr:row>4</xdr:row>
                    <xdr:rowOff>47625</xdr:rowOff>
                  </to>
                </anchor>
              </controlPr>
            </control>
          </mc:Choice>
        </mc:AlternateContent>
        <mc:AlternateContent xmlns:mc="http://schemas.openxmlformats.org/markup-compatibility/2006">
          <mc:Choice Requires="x14">
            <control shapeId="1040" r:id="rId10" name="Button 16">
              <controlPr defaultSize="0" print="0" autoFill="0" autoPict="0" macro="[0]!ButtonControl1">
                <anchor>
                  <from>
                    <xdr:col>3</xdr:col>
                    <xdr:colOff>5410200</xdr:colOff>
                    <xdr:row>2</xdr:row>
                    <xdr:rowOff>123825</xdr:rowOff>
                  </from>
                  <to>
                    <xdr:col>3</xdr:col>
                    <xdr:colOff>6400800</xdr:colOff>
                    <xdr:row>4</xdr:row>
                    <xdr:rowOff>19050</xdr:rowOff>
                  </to>
                </anchor>
              </controlPr>
            </control>
          </mc:Choice>
        </mc:AlternateContent>
      </controls>
    </mc:Choice>
  </mc:AlternateContent>
  <tableParts count="1">
    <tablePart r:id="rId11"/>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Input Warning!" error="Project phase entries must be selected from the provided list of project phases.">
          <x14:formula1>
            <xm:f>'1-Hidden'!$A$41:$A$53</xm:f>
          </x14:formula1>
          <xm:sqref>E8:E107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Z48"/>
  <sheetViews>
    <sheetView showGridLines="0" zoomScale="80" zoomScaleNormal="80" workbookViewId="0">
      <pane ySplit="10" topLeftCell="A11" activePane="bottomLeft" state="frozen"/>
      <selection pane="bottomLeft" activeCell="D14" sqref="D14"/>
    </sheetView>
  </sheetViews>
  <sheetFormatPr defaultColWidth="9.140625" defaultRowHeight="18" x14ac:dyDescent="0.25"/>
  <cols>
    <col min="1" max="2" width="9.140625" style="82"/>
    <col min="3" max="3" width="46.5703125" style="82" customWidth="1"/>
    <col min="4" max="6" width="21.42578125" style="82" customWidth="1"/>
    <col min="7" max="8" width="21.28515625" style="82" customWidth="1"/>
    <col min="9" max="9" width="21.5703125" style="82" customWidth="1"/>
    <col min="10" max="16384" width="9.140625" style="82"/>
  </cols>
  <sheetData>
    <row r="1" spans="1:26" ht="35.25" x14ac:dyDescent="0.5">
      <c r="A1" s="652" t="s">
        <v>237</v>
      </c>
      <c r="B1" s="652"/>
      <c r="C1" s="652"/>
      <c r="D1" s="652"/>
      <c r="E1" s="652" t="s">
        <v>259</v>
      </c>
      <c r="F1" s="652"/>
      <c r="G1" s="652"/>
      <c r="H1" s="652"/>
      <c r="I1" s="652"/>
      <c r="J1" s="652"/>
      <c r="K1" s="652"/>
      <c r="L1" s="652"/>
      <c r="M1" s="652"/>
      <c r="N1" s="652"/>
      <c r="O1" s="655"/>
      <c r="P1" s="655"/>
      <c r="Q1" s="655"/>
      <c r="R1" s="655"/>
      <c r="S1" s="655"/>
      <c r="T1" s="655"/>
      <c r="U1" s="655"/>
      <c r="V1" s="655"/>
      <c r="W1" s="655"/>
      <c r="X1" s="655"/>
      <c r="Y1" s="655"/>
      <c r="Z1" s="655"/>
    </row>
    <row r="2" spans="1:26" ht="33.75" x14ac:dyDescent="0.5">
      <c r="A2" s="653" t="s">
        <v>256</v>
      </c>
      <c r="B2" s="654"/>
      <c r="C2" s="654"/>
      <c r="D2" s="654"/>
      <c r="E2" s="654" t="s">
        <v>262</v>
      </c>
      <c r="F2" s="654"/>
      <c r="G2" s="654"/>
      <c r="H2" s="654"/>
      <c r="I2" s="654"/>
      <c r="J2" s="654"/>
      <c r="K2" s="654"/>
      <c r="L2" s="654"/>
      <c r="M2" s="654"/>
      <c r="N2" s="654"/>
      <c r="O2" s="656"/>
      <c r="P2" s="656"/>
      <c r="Q2" s="656"/>
      <c r="R2" s="656"/>
      <c r="S2" s="656"/>
      <c r="T2" s="656"/>
      <c r="U2" s="656"/>
      <c r="V2" s="656"/>
      <c r="W2" s="656"/>
      <c r="X2" s="656"/>
      <c r="Y2" s="656"/>
      <c r="Z2" s="656"/>
    </row>
    <row r="5" spans="1:26" ht="17.25" customHeight="1" x14ac:dyDescent="0.25">
      <c r="C5" s="95" t="str">
        <f>"Base Cost through Construction"</f>
        <v>Base Cost through Construction</v>
      </c>
      <c r="D5" s="664">
        <f>SUM('1 - Project Structuring'!D99:D108)</f>
        <v>16.04</v>
      </c>
      <c r="E5" s="97" t="s">
        <v>180</v>
      </c>
    </row>
    <row r="6" spans="1:26" x14ac:dyDescent="0.25">
      <c r="C6" s="95" t="s">
        <v>2</v>
      </c>
      <c r="D6" s="665">
        <f>'1 - Project Structuring'!D112</f>
        <v>35.000000000000242</v>
      </c>
      <c r="E6" s="95" t="s">
        <v>3</v>
      </c>
    </row>
    <row r="7" spans="1:26" ht="18" customHeight="1" x14ac:dyDescent="0.25">
      <c r="C7" s="95" t="s">
        <v>368</v>
      </c>
      <c r="D7" s="664">
        <f>SUM('1 - Project Structuring'!F85:F92)</f>
        <v>0.7</v>
      </c>
      <c r="E7" s="95" t="s">
        <v>194</v>
      </c>
    </row>
    <row r="8" spans="1:26" x14ac:dyDescent="0.25">
      <c r="F8" s="96"/>
    </row>
    <row r="9" spans="1:26" x14ac:dyDescent="0.25">
      <c r="C9" s="97" t="s">
        <v>5</v>
      </c>
      <c r="D9" s="642" t="s">
        <v>8</v>
      </c>
    </row>
    <row r="11" spans="1:26" x14ac:dyDescent="0.25">
      <c r="C11" s="82" t="s">
        <v>6</v>
      </c>
    </row>
    <row r="12" spans="1:26" x14ac:dyDescent="0.25">
      <c r="C12" s="793" t="s">
        <v>165</v>
      </c>
      <c r="D12" s="794" t="s">
        <v>240</v>
      </c>
      <c r="E12" s="795"/>
      <c r="F12" s="794" t="s">
        <v>300</v>
      </c>
      <c r="G12" s="796"/>
      <c r="H12" s="794" t="s">
        <v>301</v>
      </c>
      <c r="I12" s="796"/>
    </row>
    <row r="13" spans="1:26" x14ac:dyDescent="0.25">
      <c r="C13" s="797"/>
      <c r="D13" s="798" t="s">
        <v>10</v>
      </c>
      <c r="E13" s="798" t="s">
        <v>11</v>
      </c>
      <c r="F13" s="798" t="s">
        <v>10</v>
      </c>
      <c r="G13" s="798" t="s">
        <v>11</v>
      </c>
      <c r="H13" s="798" t="s">
        <v>8</v>
      </c>
      <c r="I13" s="798" t="s">
        <v>9</v>
      </c>
    </row>
    <row r="14" spans="1:26" x14ac:dyDescent="0.25">
      <c r="C14" s="98" t="s">
        <v>12</v>
      </c>
      <c r="D14" s="821">
        <v>24.9376558603491</v>
      </c>
      <c r="E14" s="821">
        <v>49.875311720698299</v>
      </c>
      <c r="F14" s="789">
        <v>3.9999999999999956</v>
      </c>
      <c r="G14" s="789">
        <v>8.0000000000000071</v>
      </c>
      <c r="H14" s="671">
        <v>37.406483790523701</v>
      </c>
      <c r="I14" s="671">
        <v>6.0000000000000018</v>
      </c>
    </row>
    <row r="15" spans="1:26" x14ac:dyDescent="0.25">
      <c r="C15" s="98" t="s">
        <v>13</v>
      </c>
      <c r="D15" s="821">
        <v>9.9750623441396495</v>
      </c>
      <c r="E15" s="822">
        <v>24.9376558603491</v>
      </c>
      <c r="F15" s="789">
        <v>1.5999999999999999</v>
      </c>
      <c r="G15" s="789">
        <v>3.9999999999999956</v>
      </c>
      <c r="H15" s="671">
        <v>17.456359102244374</v>
      </c>
      <c r="I15" s="671">
        <v>2.7999999999999976</v>
      </c>
    </row>
    <row r="16" spans="1:26" x14ac:dyDescent="0.25">
      <c r="C16" s="98" t="s">
        <v>14</v>
      </c>
      <c r="D16" s="821">
        <v>3.1172069825436401</v>
      </c>
      <c r="E16" s="822">
        <v>9.9750623441396495</v>
      </c>
      <c r="F16" s="789">
        <v>0.49999999999999983</v>
      </c>
      <c r="G16" s="789">
        <v>1.5999999999999999</v>
      </c>
      <c r="H16" s="671">
        <v>6.5461346633416451</v>
      </c>
      <c r="I16" s="671">
        <v>1.0499999999999998</v>
      </c>
    </row>
    <row r="17" spans="3:9" x14ac:dyDescent="0.25">
      <c r="C17" s="98" t="s">
        <v>15</v>
      </c>
      <c r="D17" s="821">
        <v>1.24688279301746</v>
      </c>
      <c r="E17" s="822">
        <v>3.1172069825436401</v>
      </c>
      <c r="F17" s="789">
        <v>0.20000000000000057</v>
      </c>
      <c r="G17" s="789">
        <v>0.49999999999999983</v>
      </c>
      <c r="H17" s="671">
        <v>2.1820448877805498</v>
      </c>
      <c r="I17" s="671">
        <v>0.3500000000000002</v>
      </c>
    </row>
    <row r="18" spans="3:9" x14ac:dyDescent="0.25">
      <c r="C18" s="98" t="s">
        <v>16</v>
      </c>
      <c r="D18" s="821">
        <v>0</v>
      </c>
      <c r="E18" s="822">
        <v>1.24688279301746</v>
      </c>
      <c r="F18" s="789">
        <v>0</v>
      </c>
      <c r="G18" s="789">
        <v>0.20000000000000057</v>
      </c>
      <c r="H18" s="671">
        <v>0.62344139650872998</v>
      </c>
      <c r="I18" s="671">
        <v>0.10000000000000028</v>
      </c>
    </row>
    <row r="19" spans="3:9" x14ac:dyDescent="0.25">
      <c r="D19" s="526"/>
      <c r="E19" s="526"/>
      <c r="F19" s="526"/>
      <c r="G19" s="526"/>
    </row>
    <row r="20" spans="3:9" x14ac:dyDescent="0.25">
      <c r="D20" s="526"/>
      <c r="E20" s="526"/>
      <c r="F20" s="526"/>
      <c r="G20" s="526"/>
    </row>
    <row r="21" spans="3:9" x14ac:dyDescent="0.25">
      <c r="C21" s="82" t="s">
        <v>150</v>
      </c>
      <c r="D21" s="526"/>
      <c r="E21" s="526"/>
      <c r="F21" s="526"/>
      <c r="G21" s="526"/>
    </row>
    <row r="22" spans="3:9" x14ac:dyDescent="0.25">
      <c r="C22" s="793" t="s">
        <v>165</v>
      </c>
      <c r="D22" s="799" t="s">
        <v>297</v>
      </c>
      <c r="E22" s="800"/>
      <c r="F22" s="799" t="s">
        <v>299</v>
      </c>
      <c r="G22" s="800"/>
      <c r="H22" s="801" t="s">
        <v>301</v>
      </c>
      <c r="I22" s="802"/>
    </row>
    <row r="23" spans="3:9" x14ac:dyDescent="0.25">
      <c r="C23" s="797"/>
      <c r="D23" s="803" t="s">
        <v>10</v>
      </c>
      <c r="E23" s="803" t="s">
        <v>11</v>
      </c>
      <c r="F23" s="803" t="s">
        <v>10</v>
      </c>
      <c r="G23" s="803" t="s">
        <v>11</v>
      </c>
      <c r="H23" s="804" t="s">
        <v>8</v>
      </c>
      <c r="I23" s="804" t="s">
        <v>9</v>
      </c>
    </row>
    <row r="24" spans="3:9" x14ac:dyDescent="0.25">
      <c r="C24" s="98" t="s">
        <v>12</v>
      </c>
      <c r="D24" s="821">
        <v>34.28571428571405</v>
      </c>
      <c r="E24" s="821">
        <v>68.5714285714281</v>
      </c>
      <c r="F24" s="789">
        <v>12</v>
      </c>
      <c r="G24" s="789">
        <v>24</v>
      </c>
      <c r="H24" s="671">
        <v>51.428571428571075</v>
      </c>
      <c r="I24" s="671">
        <v>18</v>
      </c>
    </row>
    <row r="25" spans="3:9" x14ac:dyDescent="0.25">
      <c r="C25" s="98" t="s">
        <v>13</v>
      </c>
      <c r="D25" s="821">
        <v>11.428571428571349</v>
      </c>
      <c r="E25" s="822">
        <v>34.28571428571405</v>
      </c>
      <c r="F25" s="789">
        <v>4</v>
      </c>
      <c r="G25" s="789">
        <v>12</v>
      </c>
      <c r="H25" s="671">
        <v>22.857142857142698</v>
      </c>
      <c r="I25" s="671">
        <v>8</v>
      </c>
    </row>
    <row r="26" spans="3:9" x14ac:dyDescent="0.25">
      <c r="C26" s="98" t="s">
        <v>14</v>
      </c>
      <c r="D26" s="821">
        <v>2.8571428571428372</v>
      </c>
      <c r="E26" s="822">
        <v>11.428571428571349</v>
      </c>
      <c r="F26" s="789">
        <v>1</v>
      </c>
      <c r="G26" s="789">
        <v>4</v>
      </c>
      <c r="H26" s="671">
        <v>7.1428571428570926</v>
      </c>
      <c r="I26" s="671">
        <v>2.5</v>
      </c>
    </row>
    <row r="27" spans="3:9" x14ac:dyDescent="0.25">
      <c r="C27" s="98" t="s">
        <v>15</v>
      </c>
      <c r="D27" s="821">
        <v>0.71428571428570931</v>
      </c>
      <c r="E27" s="822">
        <v>2.8571428571428372</v>
      </c>
      <c r="F27" s="789">
        <v>0.25</v>
      </c>
      <c r="G27" s="789">
        <v>1</v>
      </c>
      <c r="H27" s="671">
        <v>1.7857142857142732</v>
      </c>
      <c r="I27" s="671">
        <v>0.625</v>
      </c>
    </row>
    <row r="28" spans="3:9" x14ac:dyDescent="0.25">
      <c r="C28" s="98" t="s">
        <v>16</v>
      </c>
      <c r="D28" s="821">
        <v>0</v>
      </c>
      <c r="E28" s="822">
        <v>0.71428571428570931</v>
      </c>
      <c r="F28" s="789">
        <v>0</v>
      </c>
      <c r="G28" s="789">
        <v>0.25</v>
      </c>
      <c r="H28" s="671">
        <v>0.35714285714285465</v>
      </c>
      <c r="I28" s="671">
        <v>0.125</v>
      </c>
    </row>
    <row r="29" spans="3:9" x14ac:dyDescent="0.25">
      <c r="D29" s="527"/>
      <c r="E29" s="527"/>
      <c r="F29" s="527"/>
      <c r="G29" s="527"/>
    </row>
    <row r="30" spans="3:9" x14ac:dyDescent="0.25">
      <c r="D30" s="527"/>
      <c r="E30" s="527"/>
      <c r="F30" s="527"/>
      <c r="G30" s="527"/>
    </row>
    <row r="31" spans="3:9" x14ac:dyDescent="0.25">
      <c r="C31" s="82" t="s">
        <v>17</v>
      </c>
      <c r="D31" s="527"/>
      <c r="E31" s="527"/>
      <c r="F31" s="527"/>
      <c r="G31" s="527"/>
    </row>
    <row r="32" spans="3:9" x14ac:dyDescent="0.25">
      <c r="C32" s="793" t="s">
        <v>165</v>
      </c>
      <c r="D32" s="799" t="s">
        <v>298</v>
      </c>
      <c r="E32" s="800"/>
      <c r="F32" s="799" t="s">
        <v>275</v>
      </c>
      <c r="G32" s="800"/>
      <c r="H32" s="801" t="s">
        <v>301</v>
      </c>
      <c r="I32" s="805"/>
    </row>
    <row r="33" spans="3:9" x14ac:dyDescent="0.25">
      <c r="C33" s="797"/>
      <c r="D33" s="803" t="s">
        <v>10</v>
      </c>
      <c r="E33" s="803" t="s">
        <v>11</v>
      </c>
      <c r="F33" s="803" t="s">
        <v>10</v>
      </c>
      <c r="G33" s="803" t="s">
        <v>11</v>
      </c>
      <c r="H33" s="804" t="s">
        <v>8</v>
      </c>
      <c r="I33" s="804" t="s">
        <v>9</v>
      </c>
    </row>
    <row r="34" spans="3:9" x14ac:dyDescent="0.25">
      <c r="C34" s="98" t="s">
        <v>12</v>
      </c>
      <c r="D34" s="821">
        <v>28.571428571428577</v>
      </c>
      <c r="E34" s="821">
        <v>57.142857142857153</v>
      </c>
      <c r="F34" s="789">
        <v>0.2</v>
      </c>
      <c r="G34" s="789">
        <v>0.4</v>
      </c>
      <c r="H34" s="671">
        <v>42.857142857142861</v>
      </c>
      <c r="I34" s="671">
        <v>0.30000000000000004</v>
      </c>
    </row>
    <row r="35" spans="3:9" x14ac:dyDescent="0.25">
      <c r="C35" s="98" t="s">
        <v>13</v>
      </c>
      <c r="D35" s="821">
        <v>14.285714285714288</v>
      </c>
      <c r="E35" s="822">
        <v>28.571428571428577</v>
      </c>
      <c r="F35" s="789">
        <v>0.1</v>
      </c>
      <c r="G35" s="789">
        <v>0.2</v>
      </c>
      <c r="H35" s="671">
        <v>21.428571428571431</v>
      </c>
      <c r="I35" s="671">
        <v>0.15000000000000002</v>
      </c>
    </row>
    <row r="36" spans="3:9" x14ac:dyDescent="0.25">
      <c r="C36" s="98" t="s">
        <v>14</v>
      </c>
      <c r="D36" s="821">
        <v>0</v>
      </c>
      <c r="E36" s="822">
        <v>14.285714285714288</v>
      </c>
      <c r="F36" s="789">
        <v>0</v>
      </c>
      <c r="G36" s="789">
        <v>0.1</v>
      </c>
      <c r="H36" s="671">
        <v>7.1428571428571441</v>
      </c>
      <c r="I36" s="671">
        <v>0.05</v>
      </c>
    </row>
    <row r="37" spans="3:9" x14ac:dyDescent="0.25">
      <c r="C37" s="98" t="s">
        <v>15</v>
      </c>
      <c r="D37" s="821">
        <v>0</v>
      </c>
      <c r="E37" s="822">
        <v>0</v>
      </c>
      <c r="F37" s="789">
        <v>0</v>
      </c>
      <c r="G37" s="789">
        <v>0</v>
      </c>
      <c r="H37" s="671">
        <v>0</v>
      </c>
      <c r="I37" s="671">
        <v>0</v>
      </c>
    </row>
    <row r="38" spans="3:9" x14ac:dyDescent="0.25">
      <c r="C38" s="98" t="s">
        <v>16</v>
      </c>
      <c r="D38" s="821">
        <v>0</v>
      </c>
      <c r="E38" s="822">
        <v>0</v>
      </c>
      <c r="F38" s="789">
        <v>0</v>
      </c>
      <c r="G38" s="789">
        <v>0</v>
      </c>
      <c r="H38" s="671">
        <v>0</v>
      </c>
      <c r="I38" s="671">
        <v>0</v>
      </c>
    </row>
    <row r="39" spans="3:9" x14ac:dyDescent="0.25">
      <c r="D39" s="527"/>
      <c r="E39" s="527"/>
      <c r="F39" s="527"/>
      <c r="G39" s="527"/>
    </row>
    <row r="40" spans="3:9" x14ac:dyDescent="0.25">
      <c r="D40" s="527"/>
      <c r="E40" s="527"/>
      <c r="F40" s="527"/>
      <c r="G40" s="527"/>
    </row>
    <row r="41" spans="3:9" x14ac:dyDescent="0.25">
      <c r="C41" s="82" t="s">
        <v>18</v>
      </c>
      <c r="D41" s="527"/>
      <c r="E41" s="527"/>
      <c r="F41" s="527"/>
      <c r="G41" s="527"/>
    </row>
    <row r="42" spans="3:9" ht="39" customHeight="1" x14ac:dyDescent="0.25">
      <c r="C42" s="793" t="s">
        <v>165</v>
      </c>
      <c r="D42" s="799"/>
      <c r="E42" s="806" t="s">
        <v>164</v>
      </c>
      <c r="F42" s="807" t="s">
        <v>193</v>
      </c>
      <c r="G42" s="527"/>
    </row>
    <row r="43" spans="3:9" x14ac:dyDescent="0.25">
      <c r="C43" s="797"/>
      <c r="D43" s="803" t="s">
        <v>10</v>
      </c>
      <c r="E43" s="803" t="s">
        <v>11</v>
      </c>
      <c r="F43" s="808"/>
      <c r="G43" s="527"/>
    </row>
    <row r="44" spans="3:9" x14ac:dyDescent="0.25">
      <c r="C44" s="98" t="s">
        <v>12</v>
      </c>
      <c r="D44" s="821">
        <v>70</v>
      </c>
      <c r="E44" s="821">
        <v>100</v>
      </c>
      <c r="F44" s="671">
        <v>85</v>
      </c>
      <c r="G44" s="527"/>
    </row>
    <row r="45" spans="3:9" x14ac:dyDescent="0.25">
      <c r="C45" s="98" t="s">
        <v>13</v>
      </c>
      <c r="D45" s="821">
        <v>40</v>
      </c>
      <c r="E45" s="822">
        <v>70</v>
      </c>
      <c r="F45" s="671">
        <v>55</v>
      </c>
      <c r="G45" s="527"/>
    </row>
    <row r="46" spans="3:9" x14ac:dyDescent="0.25">
      <c r="C46" s="98" t="s">
        <v>14</v>
      </c>
      <c r="D46" s="821">
        <v>20</v>
      </c>
      <c r="E46" s="822">
        <v>40</v>
      </c>
      <c r="F46" s="671">
        <v>30</v>
      </c>
      <c r="G46" s="527"/>
    </row>
    <row r="47" spans="3:9" x14ac:dyDescent="0.25">
      <c r="C47" s="98" t="s">
        <v>15</v>
      </c>
      <c r="D47" s="821">
        <v>5</v>
      </c>
      <c r="E47" s="822">
        <v>20</v>
      </c>
      <c r="F47" s="671">
        <v>12.5</v>
      </c>
      <c r="G47" s="527"/>
    </row>
    <row r="48" spans="3:9" x14ac:dyDescent="0.25">
      <c r="C48" s="98" t="s">
        <v>16</v>
      </c>
      <c r="D48" s="821">
        <v>0</v>
      </c>
      <c r="E48" s="822">
        <v>5</v>
      </c>
      <c r="F48" s="671">
        <v>2.5</v>
      </c>
      <c r="G48" s="527"/>
    </row>
  </sheetData>
  <sheetProtection sheet="1" scenarios="1"/>
  <dataValidations count="5">
    <dataValidation type="list" showInputMessage="1" showErrorMessage="1" errorTitle="Input Warning!" error="The data entry type can only be &quot;Absolute&quot; or &quot;Percent&quot;." sqref="D9">
      <formula1>"Absolute, Percent"</formula1>
    </dataValidation>
    <dataValidation type="decimal" allowBlank="1" showInputMessage="1" showErrorMessage="1" errorTitle="SHRP2 R09 - Input Warning!" error="Percent change entries must be values between 0 and 100." sqref="D14:E18 D24:E28 D34:E38">
      <formula1>0</formula1>
      <formula2>100</formula2>
    </dataValidation>
    <dataValidation type="decimal" operator="greaterThanOrEqual" allowBlank="1" showInputMessage="1" showErrorMessage="1" errorTitle="SHRP2 R09 - Input Warning!" error="Absolute value change entries must be values greater than 0." sqref="F14:G18 F24:G28 F34:G38">
      <formula1>0</formula1>
    </dataValidation>
    <dataValidation type="decimal" allowBlank="1" showInputMessage="1" showErrorMessage="1" errorTitle="SHRP2 R09 - Input Warning!" error="Probability entries must be a value between 0 and 1." sqref="E48">
      <formula1>0</formula1>
      <formula2>100</formula2>
    </dataValidation>
    <dataValidation type="decimal" allowBlank="1" showInputMessage="1" showErrorMessage="1" errorTitle="SHRP2 R09 - Input Warning!" error="Probability entries must be a value between 0 and 1." sqref="D45 D44 E44 E45 D46 E46 D47 E47 D48">
      <formula1>0</formula1>
      <formula2>100</formula2>
    </dataValidation>
  </dataValidations>
  <pageMargins left="0.7" right="0.7" top="0.75" bottom="0.75" header="0.3" footer="0.3"/>
  <pageSetup orientation="portrait" r:id="rId1"/>
  <ignoredErrors>
    <ignoredError sqref="D7" formulaRange="1"/>
  </ignoredErrors>
  <drawing r:id="rId2"/>
  <legacyDrawing r:id="rId3"/>
  <oleObjects>
    <mc:AlternateContent xmlns:mc="http://schemas.openxmlformats.org/markup-compatibility/2006">
      <mc:Choice Requires="x14">
        <oleObject progId="AcroExch.Document.11" dvAspect="DVASPECT_ICON" shapeId="6182" r:id="rId4">
          <objectPr defaultSize="0" autoPict="0" r:id="rId5">
            <anchor moveWithCells="1">
              <from>
                <xdr:col>0</xdr:col>
                <xdr:colOff>161925</xdr:colOff>
                <xdr:row>2</xdr:row>
                <xdr:rowOff>47625</xdr:rowOff>
              </from>
              <to>
                <xdr:col>1</xdr:col>
                <xdr:colOff>85725</xdr:colOff>
                <xdr:row>5</xdr:row>
                <xdr:rowOff>9525</xdr:rowOff>
              </to>
            </anchor>
          </objectPr>
        </oleObject>
      </mc:Choice>
      <mc:Fallback>
        <oleObject progId="AcroExch.Document.11" dvAspect="DVASPECT_ICON" shapeId="6182" r:id="rId4"/>
      </mc:Fallback>
    </mc:AlternateContent>
  </oleObjects>
  <mc:AlternateContent xmlns:mc="http://schemas.openxmlformats.org/markup-compatibility/2006">
    <mc:Choice Requires="x14">
      <controls>
        <mc:AlternateContent xmlns:mc="http://schemas.openxmlformats.org/markup-compatibility/2006">
          <mc:Choice Requires="x14">
            <control shapeId="6147" r:id="rId6" name="Button 3">
              <controlPr defaultSize="0" print="0" autoFill="0" autoPict="0" macro="[0]!ButtonControl2">
                <anchor>
                  <from>
                    <xdr:col>5</xdr:col>
                    <xdr:colOff>476250</xdr:colOff>
                    <xdr:row>2</xdr:row>
                    <xdr:rowOff>95250</xdr:rowOff>
                  </from>
                  <to>
                    <xdr:col>6</xdr:col>
                    <xdr:colOff>285750</xdr:colOff>
                    <xdr:row>3</xdr:row>
                    <xdr:rowOff>209550</xdr:rowOff>
                  </to>
                </anchor>
              </controlPr>
            </control>
          </mc:Choice>
        </mc:AlternateContent>
        <mc:AlternateContent xmlns:mc="http://schemas.openxmlformats.org/markup-compatibility/2006">
          <mc:Choice Requires="x14">
            <control shapeId="6149" r:id="rId7" name="Button 5">
              <controlPr defaultSize="0" print="0" autoFill="0" autoPict="0" macro="[0]!ButtonControl4">
                <anchor>
                  <from>
                    <xdr:col>6</xdr:col>
                    <xdr:colOff>1314450</xdr:colOff>
                    <xdr:row>2</xdr:row>
                    <xdr:rowOff>76200</xdr:rowOff>
                  </from>
                  <to>
                    <xdr:col>7</xdr:col>
                    <xdr:colOff>1038225</xdr:colOff>
                    <xdr:row>3</xdr:row>
                    <xdr:rowOff>190500</xdr:rowOff>
                  </to>
                </anchor>
              </controlPr>
            </control>
          </mc:Choice>
        </mc:AlternateContent>
        <mc:AlternateContent xmlns:mc="http://schemas.openxmlformats.org/markup-compatibility/2006">
          <mc:Choice Requires="x14">
            <control shapeId="6155" r:id="rId8" name="Button 11">
              <controlPr defaultSize="0" print="0" autoFill="0" autoPict="0" macro="[0]!ButtonControlHome">
                <anchor>
                  <from>
                    <xdr:col>6</xdr:col>
                    <xdr:colOff>409575</xdr:colOff>
                    <xdr:row>2</xdr:row>
                    <xdr:rowOff>76200</xdr:rowOff>
                  </from>
                  <to>
                    <xdr:col>6</xdr:col>
                    <xdr:colOff>1181100</xdr:colOff>
                    <xdr:row>3</xdr:row>
                    <xdr:rowOff>209550</xdr:rowOff>
                  </to>
                </anchor>
              </controlPr>
            </control>
          </mc:Choice>
        </mc:AlternateContent>
        <mc:AlternateContent xmlns:mc="http://schemas.openxmlformats.org/markup-compatibility/2006">
          <mc:Choice Requires="x14">
            <control shapeId="6156" r:id="rId9" name="Button 12">
              <controlPr defaultSize="0" print="0" autoFill="0" autoPict="0" macro="[0]!RiskScale_Button12_Click">
                <anchor>
                  <from>
                    <xdr:col>4</xdr:col>
                    <xdr:colOff>866775</xdr:colOff>
                    <xdr:row>2</xdr:row>
                    <xdr:rowOff>95250</xdr:rowOff>
                  </from>
                  <to>
                    <xdr:col>5</xdr:col>
                    <xdr:colOff>238125</xdr:colOff>
                    <xdr:row>3</xdr:row>
                    <xdr:rowOff>209550</xdr:rowOff>
                  </to>
                </anchor>
              </controlPr>
            </control>
          </mc:Choice>
        </mc:AlternateContent>
        <mc:AlternateContent xmlns:mc="http://schemas.openxmlformats.org/markup-compatibility/2006">
          <mc:Choice Requires="x14">
            <control shapeId="6157" r:id="rId10" name="Button 13">
              <controlPr defaultSize="0" print="0" autoFill="0" autoPict="0" macro="[0]!Sheet3.RateScale">
                <anchor>
                  <from>
                    <xdr:col>3</xdr:col>
                    <xdr:colOff>0</xdr:colOff>
                    <xdr:row>2</xdr:row>
                    <xdr:rowOff>76200</xdr:rowOff>
                  </from>
                  <to>
                    <xdr:col>4</xdr:col>
                    <xdr:colOff>647700</xdr:colOff>
                    <xdr:row>4</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T159"/>
  <sheetViews>
    <sheetView showGridLines="0" zoomScale="70" zoomScaleNormal="70" workbookViewId="0">
      <pane xSplit="2" ySplit="8" topLeftCell="C9" activePane="bottomRight" state="frozen"/>
      <selection pane="topRight"/>
      <selection pane="bottomLeft"/>
      <selection pane="bottomRight"/>
    </sheetView>
  </sheetViews>
  <sheetFormatPr defaultColWidth="9.140625" defaultRowHeight="18" x14ac:dyDescent="0.25"/>
  <cols>
    <col min="1" max="1" width="12.5703125" style="83" customWidth="1"/>
    <col min="2" max="2" width="74.85546875" style="105" customWidth="1"/>
    <col min="3" max="4" width="14.28515625" style="83" customWidth="1"/>
    <col min="5" max="5" width="12.85546875" style="83" customWidth="1"/>
    <col min="6" max="6" width="15.5703125" style="83" customWidth="1"/>
    <col min="7" max="7" width="14.28515625" style="83" bestFit="1" customWidth="1"/>
    <col min="8" max="8" width="14.28515625" style="83" customWidth="1"/>
    <col min="9" max="9" width="13.140625" style="83" customWidth="1"/>
    <col min="10" max="10" width="28.5703125" style="83" customWidth="1"/>
    <col min="11" max="11" width="15.7109375" style="83" customWidth="1"/>
    <col min="12" max="12" width="14.28515625" style="83" bestFit="1" customWidth="1"/>
    <col min="13" max="13" width="14.28515625" style="83" customWidth="1"/>
    <col min="14" max="14" width="12.7109375" style="83" customWidth="1"/>
    <col min="15" max="15" width="28.5703125" style="83" customWidth="1"/>
    <col min="16" max="16" width="14.42578125" style="83" customWidth="1"/>
    <col min="17" max="17" width="14.28515625" style="83" bestFit="1" customWidth="1"/>
    <col min="18" max="18" width="14.28515625" style="83" customWidth="1"/>
    <col min="19" max="19" width="12.7109375" style="83" customWidth="1"/>
    <col min="20" max="20" width="28.5703125" style="83" customWidth="1"/>
    <col min="21" max="21" width="12.140625" style="82" customWidth="1"/>
    <col min="22" max="16384" width="9.140625" style="82"/>
  </cols>
  <sheetData>
    <row r="1" spans="1:20" ht="35.25" x14ac:dyDescent="0.5">
      <c r="A1" s="651"/>
      <c r="B1" s="652"/>
      <c r="C1" s="651"/>
      <c r="D1" s="652" t="s">
        <v>259</v>
      </c>
      <c r="E1" s="652"/>
      <c r="F1" s="652"/>
      <c r="G1" s="652"/>
      <c r="H1" s="652"/>
      <c r="I1" s="652"/>
      <c r="J1" s="652"/>
      <c r="K1" s="652"/>
      <c r="L1" s="677"/>
      <c r="M1" s="677"/>
      <c r="N1" s="677"/>
      <c r="O1" s="677"/>
      <c r="P1" s="677"/>
      <c r="Q1" s="677"/>
      <c r="R1" s="677"/>
      <c r="S1" s="677"/>
      <c r="T1" s="677"/>
    </row>
    <row r="2" spans="1:20" ht="33.75" x14ac:dyDescent="0.5">
      <c r="A2" s="653" t="s">
        <v>256</v>
      </c>
      <c r="B2" s="654"/>
      <c r="C2" s="653"/>
      <c r="D2" s="654" t="s">
        <v>263</v>
      </c>
      <c r="E2" s="654"/>
      <c r="F2" s="654"/>
      <c r="G2" s="654"/>
      <c r="H2" s="653"/>
      <c r="I2" s="654"/>
      <c r="J2" s="654"/>
      <c r="K2" s="654"/>
      <c r="L2" s="678"/>
      <c r="M2" s="678"/>
      <c r="N2" s="678"/>
      <c r="O2" s="678"/>
      <c r="P2" s="678"/>
      <c r="Q2" s="678"/>
      <c r="R2" s="678"/>
      <c r="S2" s="678"/>
      <c r="T2" s="678"/>
    </row>
    <row r="3" spans="1:20" x14ac:dyDescent="0.25">
      <c r="A3" s="101"/>
      <c r="B3" s="101"/>
      <c r="C3" s="102"/>
    </row>
    <row r="4" spans="1:20" x14ac:dyDescent="0.25">
      <c r="B4" s="101"/>
      <c r="C4" s="102"/>
    </row>
    <row r="5" spans="1:20" x14ac:dyDescent="0.25">
      <c r="B5" s="101"/>
      <c r="C5" s="102"/>
    </row>
    <row r="6" spans="1:20" ht="18.75" thickBot="1" x14ac:dyDescent="0.3">
      <c r="B6" s="102"/>
      <c r="C6" s="102"/>
    </row>
    <row r="7" spans="1:20" ht="18.75" thickBot="1" x14ac:dyDescent="0.3">
      <c r="A7" s="706" t="s">
        <v>88</v>
      </c>
      <c r="B7" s="728"/>
      <c r="C7" s="691" t="s">
        <v>73</v>
      </c>
      <c r="D7" s="691"/>
      <c r="E7" s="691"/>
      <c r="F7" s="739"/>
      <c r="G7" s="700" t="s">
        <v>166</v>
      </c>
      <c r="H7" s="691"/>
      <c r="I7" s="739"/>
      <c r="J7" s="700"/>
      <c r="K7" s="740"/>
      <c r="L7" s="740"/>
      <c r="M7" s="700" t="s">
        <v>74</v>
      </c>
      <c r="N7" s="691"/>
      <c r="O7" s="691"/>
      <c r="P7" s="739"/>
      <c r="Q7" s="740"/>
      <c r="R7" s="700" t="s">
        <v>91</v>
      </c>
      <c r="S7" s="691"/>
      <c r="T7" s="691"/>
    </row>
    <row r="8" spans="1:20" ht="32.25" thickBot="1" x14ac:dyDescent="0.3">
      <c r="A8" s="705" t="s">
        <v>241</v>
      </c>
      <c r="B8" s="709" t="s">
        <v>72</v>
      </c>
      <c r="C8" s="690" t="s">
        <v>97</v>
      </c>
      <c r="D8" s="693" t="s">
        <v>75</v>
      </c>
      <c r="E8" s="693" t="s">
        <v>76</v>
      </c>
      <c r="F8" s="693" t="s">
        <v>78</v>
      </c>
      <c r="G8" s="693" t="s">
        <v>97</v>
      </c>
      <c r="H8" s="693" t="s">
        <v>75</v>
      </c>
      <c r="I8" s="693" t="s">
        <v>76</v>
      </c>
      <c r="J8" s="693" t="s">
        <v>242</v>
      </c>
      <c r="K8" s="693" t="s">
        <v>243</v>
      </c>
      <c r="L8" s="693" t="s">
        <v>97</v>
      </c>
      <c r="M8" s="693" t="s">
        <v>75</v>
      </c>
      <c r="N8" s="693" t="s">
        <v>244</v>
      </c>
      <c r="O8" s="693" t="s">
        <v>245</v>
      </c>
      <c r="P8" s="693" t="s">
        <v>243</v>
      </c>
      <c r="Q8" s="693" t="s">
        <v>97</v>
      </c>
      <c r="R8" s="693" t="s">
        <v>75</v>
      </c>
      <c r="S8" s="693" t="s">
        <v>246</v>
      </c>
      <c r="T8" s="693" t="s">
        <v>245</v>
      </c>
    </row>
    <row r="9" spans="1:20" s="103" customFormat="1" x14ac:dyDescent="0.25">
      <c r="A9" s="663" t="s">
        <v>404</v>
      </c>
      <c r="B9" s="666" t="s">
        <v>405</v>
      </c>
      <c r="C9" s="777" t="s">
        <v>15</v>
      </c>
      <c r="D9" s="778"/>
      <c r="E9" s="667">
        <v>12.5</v>
      </c>
      <c r="F9" s="781" t="s">
        <v>80</v>
      </c>
      <c r="G9" s="782" t="s">
        <v>16</v>
      </c>
      <c r="H9" s="778"/>
      <c r="I9" s="667">
        <v>0.10025000000000001</v>
      </c>
      <c r="J9" s="785" t="s">
        <v>36</v>
      </c>
      <c r="K9" s="781"/>
      <c r="L9" s="782"/>
      <c r="M9" s="778">
        <v>0</v>
      </c>
      <c r="N9" s="667">
        <v>0</v>
      </c>
      <c r="O9" s="718"/>
      <c r="P9" s="718"/>
      <c r="Q9" s="719"/>
      <c r="R9" s="720">
        <v>0</v>
      </c>
      <c r="S9" s="667">
        <v>0</v>
      </c>
      <c r="T9" s="718"/>
    </row>
    <row r="10" spans="1:20" s="103" customFormat="1" x14ac:dyDescent="0.25">
      <c r="A10" s="663" t="s">
        <v>406</v>
      </c>
      <c r="B10" s="666" t="s">
        <v>407</v>
      </c>
      <c r="C10" s="777"/>
      <c r="D10" s="778"/>
      <c r="E10" s="667">
        <v>0</v>
      </c>
      <c r="F10" s="781"/>
      <c r="G10" s="782"/>
      <c r="H10" s="778"/>
      <c r="I10" s="667">
        <v>0</v>
      </c>
      <c r="J10" s="785"/>
      <c r="K10" s="781"/>
      <c r="L10" s="782"/>
      <c r="M10" s="778"/>
      <c r="N10" s="667">
        <v>0</v>
      </c>
      <c r="O10" s="718"/>
      <c r="P10" s="718"/>
      <c r="Q10" s="719"/>
      <c r="R10" s="720"/>
      <c r="S10" s="667">
        <v>0</v>
      </c>
      <c r="T10" s="718"/>
    </row>
    <row r="11" spans="1:20" s="103" customFormat="1" x14ac:dyDescent="0.25">
      <c r="A11" s="663" t="s">
        <v>408</v>
      </c>
      <c r="B11" s="666" t="s">
        <v>409</v>
      </c>
      <c r="C11" s="779"/>
      <c r="D11" s="780"/>
      <c r="E11" s="667">
        <v>0</v>
      </c>
      <c r="F11" s="783"/>
      <c r="G11" s="784"/>
      <c r="H11" s="780"/>
      <c r="I11" s="667">
        <v>0</v>
      </c>
      <c r="J11" s="785"/>
      <c r="K11" s="783"/>
      <c r="L11" s="784"/>
      <c r="M11" s="780"/>
      <c r="N11" s="667">
        <v>0</v>
      </c>
      <c r="O11" s="718"/>
      <c r="P11" s="718"/>
      <c r="Q11" s="719"/>
      <c r="R11" s="720"/>
      <c r="S11" s="667">
        <v>0</v>
      </c>
      <c r="T11" s="718"/>
    </row>
    <row r="12" spans="1:20" s="103" customFormat="1" x14ac:dyDescent="0.25">
      <c r="A12" s="663" t="s">
        <v>410</v>
      </c>
      <c r="B12" s="666" t="s">
        <v>411</v>
      </c>
      <c r="C12" s="779"/>
      <c r="D12" s="780"/>
      <c r="E12" s="667">
        <v>0</v>
      </c>
      <c r="F12" s="783"/>
      <c r="G12" s="784"/>
      <c r="H12" s="780"/>
      <c r="I12" s="667">
        <v>0</v>
      </c>
      <c r="J12" s="785"/>
      <c r="K12" s="783"/>
      <c r="L12" s="784"/>
      <c r="M12" s="780"/>
      <c r="N12" s="667">
        <v>0</v>
      </c>
      <c r="O12" s="718"/>
      <c r="P12" s="718"/>
      <c r="Q12" s="719"/>
      <c r="R12" s="720"/>
      <c r="S12" s="667">
        <v>0</v>
      </c>
      <c r="T12" s="718"/>
    </row>
    <row r="13" spans="1:20" s="103" customFormat="1" x14ac:dyDescent="0.25">
      <c r="A13" s="663" t="s">
        <v>412</v>
      </c>
      <c r="B13" s="666" t="s">
        <v>413</v>
      </c>
      <c r="C13" s="779"/>
      <c r="D13" s="780"/>
      <c r="E13" s="667">
        <v>0</v>
      </c>
      <c r="F13" s="783"/>
      <c r="G13" s="784"/>
      <c r="H13" s="780"/>
      <c r="I13" s="667">
        <v>0</v>
      </c>
      <c r="J13" s="785"/>
      <c r="K13" s="783"/>
      <c r="L13" s="784"/>
      <c r="M13" s="780"/>
      <c r="N13" s="667">
        <v>0</v>
      </c>
      <c r="O13" s="718"/>
      <c r="P13" s="718"/>
      <c r="Q13" s="719"/>
      <c r="R13" s="720"/>
      <c r="S13" s="667">
        <v>0</v>
      </c>
      <c r="T13" s="718"/>
    </row>
    <row r="14" spans="1:20" s="103" customFormat="1" x14ac:dyDescent="0.25">
      <c r="A14" s="663" t="s">
        <v>414</v>
      </c>
      <c r="B14" s="666" t="s">
        <v>415</v>
      </c>
      <c r="C14" s="779"/>
      <c r="D14" s="780"/>
      <c r="E14" s="667">
        <v>0</v>
      </c>
      <c r="F14" s="783"/>
      <c r="G14" s="784"/>
      <c r="H14" s="780"/>
      <c r="I14" s="667">
        <v>0</v>
      </c>
      <c r="J14" s="785"/>
      <c r="K14" s="783"/>
      <c r="L14" s="784"/>
      <c r="M14" s="780"/>
      <c r="N14" s="667">
        <v>0</v>
      </c>
      <c r="O14" s="718"/>
      <c r="P14" s="718"/>
      <c r="Q14" s="719"/>
      <c r="R14" s="720"/>
      <c r="S14" s="667">
        <v>0</v>
      </c>
      <c r="T14" s="718"/>
    </row>
    <row r="15" spans="1:20" s="103" customFormat="1" x14ac:dyDescent="0.25">
      <c r="A15" s="663" t="s">
        <v>416</v>
      </c>
      <c r="B15" s="666" t="s">
        <v>417</v>
      </c>
      <c r="C15" s="777" t="s">
        <v>15</v>
      </c>
      <c r="D15" s="778"/>
      <c r="E15" s="667">
        <v>12.5</v>
      </c>
      <c r="F15" s="781" t="s">
        <v>80</v>
      </c>
      <c r="G15" s="782" t="s">
        <v>15</v>
      </c>
      <c r="H15" s="778"/>
      <c r="I15" s="667">
        <v>0.35047400000000001</v>
      </c>
      <c r="J15" s="785" t="s">
        <v>36</v>
      </c>
      <c r="K15" s="781" t="s">
        <v>80</v>
      </c>
      <c r="L15" s="782" t="s">
        <v>15</v>
      </c>
      <c r="M15" s="778"/>
      <c r="N15" s="667">
        <v>0.62475000000000436</v>
      </c>
      <c r="O15" s="718" t="s">
        <v>82</v>
      </c>
      <c r="P15" s="718"/>
      <c r="Q15" s="719"/>
      <c r="R15" s="720">
        <v>0</v>
      </c>
      <c r="S15" s="667">
        <v>0</v>
      </c>
      <c r="T15" s="718"/>
    </row>
    <row r="16" spans="1:20" s="103" customFormat="1" x14ac:dyDescent="0.25">
      <c r="A16" s="663" t="s">
        <v>418</v>
      </c>
      <c r="B16" s="666" t="s">
        <v>419</v>
      </c>
      <c r="C16" s="779"/>
      <c r="D16" s="780"/>
      <c r="E16" s="667">
        <v>0</v>
      </c>
      <c r="F16" s="783"/>
      <c r="G16" s="784"/>
      <c r="H16" s="780"/>
      <c r="I16" s="667">
        <v>0</v>
      </c>
      <c r="J16" s="785"/>
      <c r="K16" s="783"/>
      <c r="L16" s="784"/>
      <c r="M16" s="780"/>
      <c r="N16" s="667">
        <v>0</v>
      </c>
      <c r="O16" s="718"/>
      <c r="P16" s="718"/>
      <c r="Q16" s="719"/>
      <c r="R16" s="720"/>
      <c r="S16" s="667">
        <v>0</v>
      </c>
      <c r="T16" s="718"/>
    </row>
    <row r="17" spans="1:20" s="103" customFormat="1" x14ac:dyDescent="0.25">
      <c r="A17" s="663" t="s">
        <v>420</v>
      </c>
      <c r="B17" s="666" t="s">
        <v>421</v>
      </c>
      <c r="C17" s="777" t="s">
        <v>14</v>
      </c>
      <c r="D17" s="778"/>
      <c r="E17" s="667">
        <v>30</v>
      </c>
      <c r="F17" s="781" t="s">
        <v>80</v>
      </c>
      <c r="G17" s="782" t="s">
        <v>15</v>
      </c>
      <c r="H17" s="778"/>
      <c r="I17" s="667">
        <v>0.35047400000000001</v>
      </c>
      <c r="J17" s="785" t="s">
        <v>36</v>
      </c>
      <c r="K17" s="781"/>
      <c r="L17" s="782"/>
      <c r="M17" s="778">
        <v>0</v>
      </c>
      <c r="N17" s="667">
        <v>0</v>
      </c>
      <c r="O17" s="718"/>
      <c r="P17" s="718"/>
      <c r="Q17" s="719"/>
      <c r="R17" s="720">
        <v>0</v>
      </c>
      <c r="S17" s="667">
        <v>0</v>
      </c>
      <c r="T17" s="718"/>
    </row>
    <row r="18" spans="1:20" s="103" customFormat="1" x14ac:dyDescent="0.25">
      <c r="A18" s="663" t="s">
        <v>422</v>
      </c>
      <c r="B18" s="666" t="s">
        <v>423</v>
      </c>
      <c r="C18" s="779" t="s">
        <v>13</v>
      </c>
      <c r="D18" s="780"/>
      <c r="E18" s="667">
        <v>55</v>
      </c>
      <c r="F18" s="783" t="s">
        <v>80</v>
      </c>
      <c r="G18" s="784" t="s">
        <v>14</v>
      </c>
      <c r="H18" s="780"/>
      <c r="I18" s="667">
        <v>1.0506199999999999</v>
      </c>
      <c r="J18" s="785" t="s">
        <v>36</v>
      </c>
      <c r="K18" s="783"/>
      <c r="L18" s="784"/>
      <c r="M18" s="780">
        <v>0</v>
      </c>
      <c r="N18" s="667">
        <v>0</v>
      </c>
      <c r="O18" s="718"/>
      <c r="P18" s="718"/>
      <c r="Q18" s="719"/>
      <c r="R18" s="720">
        <v>0</v>
      </c>
      <c r="S18" s="667">
        <v>0</v>
      </c>
      <c r="T18" s="718"/>
    </row>
    <row r="19" spans="1:20" s="103" customFormat="1" x14ac:dyDescent="0.25">
      <c r="A19" s="663" t="s">
        <v>424</v>
      </c>
      <c r="B19" s="666" t="s">
        <v>425</v>
      </c>
      <c r="C19" s="779"/>
      <c r="D19" s="780"/>
      <c r="E19" s="667">
        <v>0</v>
      </c>
      <c r="F19" s="783"/>
      <c r="G19" s="784"/>
      <c r="H19" s="780"/>
      <c r="I19" s="667">
        <v>0</v>
      </c>
      <c r="J19" s="785"/>
      <c r="K19" s="783"/>
      <c r="L19" s="784"/>
      <c r="M19" s="780"/>
      <c r="N19" s="667">
        <v>0</v>
      </c>
      <c r="O19" s="718"/>
      <c r="P19" s="718"/>
      <c r="Q19" s="719"/>
      <c r="R19" s="720"/>
      <c r="S19" s="667">
        <v>0</v>
      </c>
      <c r="T19" s="718"/>
    </row>
    <row r="20" spans="1:20" s="103" customFormat="1" x14ac:dyDescent="0.25">
      <c r="A20" s="663" t="s">
        <v>426</v>
      </c>
      <c r="B20" s="666" t="s">
        <v>427</v>
      </c>
      <c r="C20" s="777" t="s">
        <v>16</v>
      </c>
      <c r="D20" s="778"/>
      <c r="E20" s="667">
        <v>2.5</v>
      </c>
      <c r="F20" s="781" t="s">
        <v>80</v>
      </c>
      <c r="G20" s="782" t="s">
        <v>14</v>
      </c>
      <c r="H20" s="778"/>
      <c r="I20" s="667">
        <v>1.05</v>
      </c>
      <c r="J20" s="785" t="s">
        <v>33</v>
      </c>
      <c r="K20" s="781" t="s">
        <v>80</v>
      </c>
      <c r="L20" s="782" t="s">
        <v>14</v>
      </c>
      <c r="M20" s="778"/>
      <c r="N20" s="667">
        <v>2.5</v>
      </c>
      <c r="O20" s="718" t="s">
        <v>33</v>
      </c>
      <c r="P20" s="718"/>
      <c r="Q20" s="719"/>
      <c r="R20" s="720">
        <v>0</v>
      </c>
      <c r="S20" s="667">
        <v>0</v>
      </c>
      <c r="T20" s="718"/>
    </row>
    <row r="21" spans="1:20" s="103" customFormat="1" x14ac:dyDescent="0.25">
      <c r="A21" s="663" t="s">
        <v>428</v>
      </c>
      <c r="B21" s="666" t="s">
        <v>429</v>
      </c>
      <c r="C21" s="779"/>
      <c r="D21" s="780"/>
      <c r="E21" s="667">
        <v>0</v>
      </c>
      <c r="F21" s="783"/>
      <c r="G21" s="784"/>
      <c r="H21" s="780"/>
      <c r="I21" s="667">
        <v>0</v>
      </c>
      <c r="J21" s="785"/>
      <c r="K21" s="783"/>
      <c r="L21" s="784"/>
      <c r="M21" s="780"/>
      <c r="N21" s="667">
        <v>0</v>
      </c>
      <c r="O21" s="718"/>
      <c r="P21" s="718"/>
      <c r="Q21" s="719"/>
      <c r="R21" s="720"/>
      <c r="S21" s="667">
        <v>0</v>
      </c>
      <c r="T21" s="718"/>
    </row>
    <row r="22" spans="1:20" s="103" customFormat="1" x14ac:dyDescent="0.25">
      <c r="A22" s="663" t="s">
        <v>430</v>
      </c>
      <c r="B22" s="666" t="s">
        <v>431</v>
      </c>
      <c r="C22" s="777"/>
      <c r="D22" s="778">
        <v>0</v>
      </c>
      <c r="E22" s="667">
        <v>0</v>
      </c>
      <c r="F22" s="781"/>
      <c r="G22" s="782"/>
      <c r="H22" s="778">
        <v>0</v>
      </c>
      <c r="I22" s="667">
        <v>0</v>
      </c>
      <c r="J22" s="785"/>
      <c r="K22" s="781"/>
      <c r="L22" s="782"/>
      <c r="M22" s="778">
        <v>0</v>
      </c>
      <c r="N22" s="667">
        <v>0</v>
      </c>
      <c r="O22" s="718"/>
      <c r="P22" s="718"/>
      <c r="Q22" s="719"/>
      <c r="R22" s="720">
        <v>0</v>
      </c>
      <c r="S22" s="667">
        <v>0</v>
      </c>
      <c r="T22" s="718"/>
    </row>
    <row r="23" spans="1:20" s="103" customFormat="1" x14ac:dyDescent="0.25">
      <c r="A23" s="663" t="s">
        <v>432</v>
      </c>
      <c r="B23" s="666" t="s">
        <v>433</v>
      </c>
      <c r="C23" s="779" t="s">
        <v>15</v>
      </c>
      <c r="D23" s="780"/>
      <c r="E23" s="667">
        <v>12.5</v>
      </c>
      <c r="F23" s="783" t="s">
        <v>80</v>
      </c>
      <c r="G23" s="784" t="s">
        <v>14</v>
      </c>
      <c r="H23" s="780"/>
      <c r="I23" s="667">
        <v>1.05</v>
      </c>
      <c r="J23" s="785" t="s">
        <v>36</v>
      </c>
      <c r="K23" s="783" t="s">
        <v>80</v>
      </c>
      <c r="L23" s="784" t="s">
        <v>15</v>
      </c>
      <c r="M23" s="780"/>
      <c r="N23" s="667">
        <v>0.625</v>
      </c>
      <c r="O23" s="718" t="s">
        <v>36</v>
      </c>
      <c r="P23" s="718"/>
      <c r="Q23" s="719"/>
      <c r="R23" s="720">
        <v>0</v>
      </c>
      <c r="S23" s="667">
        <v>0</v>
      </c>
      <c r="T23" s="718"/>
    </row>
    <row r="24" spans="1:20" s="103" customFormat="1" x14ac:dyDescent="0.25">
      <c r="A24" s="663" t="s">
        <v>434</v>
      </c>
      <c r="B24" s="666" t="s">
        <v>435</v>
      </c>
      <c r="C24" s="777" t="s">
        <v>16</v>
      </c>
      <c r="D24" s="778"/>
      <c r="E24" s="667">
        <v>2.5</v>
      </c>
      <c r="F24" s="781" t="s">
        <v>80</v>
      </c>
      <c r="G24" s="782" t="s">
        <v>13</v>
      </c>
      <c r="H24" s="778"/>
      <c r="I24" s="667">
        <v>2.8</v>
      </c>
      <c r="J24" s="785" t="s">
        <v>36</v>
      </c>
      <c r="K24" s="781" t="s">
        <v>80</v>
      </c>
      <c r="L24" s="782" t="s">
        <v>14</v>
      </c>
      <c r="M24" s="778"/>
      <c r="N24" s="667">
        <v>2.5</v>
      </c>
      <c r="O24" s="718" t="s">
        <v>36</v>
      </c>
      <c r="P24" s="718"/>
      <c r="Q24" s="719"/>
      <c r="R24" s="720">
        <v>0</v>
      </c>
      <c r="S24" s="667">
        <v>0</v>
      </c>
      <c r="T24" s="718"/>
    </row>
    <row r="25" spans="1:20" s="103" customFormat="1" x14ac:dyDescent="0.25">
      <c r="A25" s="663" t="s">
        <v>436</v>
      </c>
      <c r="B25" s="666" t="s">
        <v>437</v>
      </c>
      <c r="C25" s="779" t="s">
        <v>16</v>
      </c>
      <c r="D25" s="780"/>
      <c r="E25" s="667">
        <v>2.5</v>
      </c>
      <c r="F25" s="783" t="s">
        <v>80</v>
      </c>
      <c r="G25" s="784" t="s">
        <v>13</v>
      </c>
      <c r="H25" s="780"/>
      <c r="I25" s="667">
        <v>2.8</v>
      </c>
      <c r="J25" s="785" t="s">
        <v>36</v>
      </c>
      <c r="K25" s="783" t="s">
        <v>80</v>
      </c>
      <c r="L25" s="784" t="s">
        <v>14</v>
      </c>
      <c r="M25" s="780"/>
      <c r="N25" s="667">
        <v>2.5</v>
      </c>
      <c r="O25" s="718" t="s">
        <v>36</v>
      </c>
      <c r="P25" s="718"/>
      <c r="Q25" s="719"/>
      <c r="R25" s="720">
        <v>0</v>
      </c>
      <c r="S25" s="667">
        <v>0</v>
      </c>
      <c r="T25" s="718"/>
    </row>
    <row r="26" spans="1:20" s="103" customFormat="1" x14ac:dyDescent="0.25">
      <c r="A26" s="663" t="s">
        <v>438</v>
      </c>
      <c r="B26" s="666" t="s">
        <v>439</v>
      </c>
      <c r="C26" s="777"/>
      <c r="D26" s="778"/>
      <c r="E26" s="667">
        <v>0</v>
      </c>
      <c r="F26" s="781"/>
      <c r="G26" s="782"/>
      <c r="H26" s="778"/>
      <c r="I26" s="667">
        <v>0</v>
      </c>
      <c r="J26" s="785"/>
      <c r="K26" s="781"/>
      <c r="L26" s="782"/>
      <c r="M26" s="778"/>
      <c r="N26" s="667">
        <v>0</v>
      </c>
      <c r="O26" s="718"/>
      <c r="P26" s="718"/>
      <c r="Q26" s="719"/>
      <c r="R26" s="720"/>
      <c r="S26" s="667">
        <v>0</v>
      </c>
      <c r="T26" s="718"/>
    </row>
    <row r="27" spans="1:20" s="103" customFormat="1" x14ac:dyDescent="0.25">
      <c r="A27" s="663" t="s">
        <v>440</v>
      </c>
      <c r="B27" s="666" t="s">
        <v>441</v>
      </c>
      <c r="C27" s="779" t="s">
        <v>14</v>
      </c>
      <c r="D27" s="780"/>
      <c r="E27" s="667">
        <v>30</v>
      </c>
      <c r="F27" s="783" t="s">
        <v>81</v>
      </c>
      <c r="G27" s="784" t="s">
        <v>14</v>
      </c>
      <c r="H27" s="780"/>
      <c r="I27" s="667">
        <v>-1.05</v>
      </c>
      <c r="J27" s="785" t="s">
        <v>36</v>
      </c>
      <c r="K27" s="783"/>
      <c r="L27" s="784"/>
      <c r="M27" s="780">
        <v>0</v>
      </c>
      <c r="N27" s="667">
        <v>0</v>
      </c>
      <c r="O27" s="718"/>
      <c r="P27" s="718"/>
      <c r="Q27" s="719"/>
      <c r="R27" s="720">
        <v>0</v>
      </c>
      <c r="S27" s="667">
        <v>0</v>
      </c>
      <c r="T27" s="718"/>
    </row>
    <row r="28" spans="1:20" s="103" customFormat="1" ht="30" x14ac:dyDescent="0.25">
      <c r="A28" s="663" t="s">
        <v>442</v>
      </c>
      <c r="B28" s="666" t="s">
        <v>443</v>
      </c>
      <c r="C28" s="777"/>
      <c r="D28" s="778"/>
      <c r="E28" s="667">
        <v>0</v>
      </c>
      <c r="F28" s="781"/>
      <c r="G28" s="782"/>
      <c r="H28" s="778"/>
      <c r="I28" s="667">
        <v>0</v>
      </c>
      <c r="J28" s="785"/>
      <c r="K28" s="781"/>
      <c r="L28" s="782"/>
      <c r="M28" s="778"/>
      <c r="N28" s="667">
        <v>0</v>
      </c>
      <c r="O28" s="718"/>
      <c r="P28" s="718"/>
      <c r="Q28" s="719"/>
      <c r="R28" s="720"/>
      <c r="S28" s="667">
        <v>0</v>
      </c>
      <c r="T28" s="718"/>
    </row>
    <row r="29" spans="1:20" s="103" customFormat="1" x14ac:dyDescent="0.25">
      <c r="A29" s="663" t="s">
        <v>444</v>
      </c>
      <c r="B29" s="666" t="s">
        <v>445</v>
      </c>
      <c r="C29" s="779"/>
      <c r="D29" s="780"/>
      <c r="E29" s="667">
        <v>0</v>
      </c>
      <c r="F29" s="783"/>
      <c r="G29" s="784"/>
      <c r="H29" s="780"/>
      <c r="I29" s="667">
        <v>0</v>
      </c>
      <c r="J29" s="785"/>
      <c r="K29" s="783"/>
      <c r="L29" s="784"/>
      <c r="M29" s="780"/>
      <c r="N29" s="667">
        <v>0</v>
      </c>
      <c r="O29" s="718"/>
      <c r="P29" s="718"/>
      <c r="Q29" s="719"/>
      <c r="R29" s="720"/>
      <c r="S29" s="667">
        <v>0</v>
      </c>
      <c r="T29" s="718"/>
    </row>
    <row r="30" spans="1:20" s="103" customFormat="1" ht="30" x14ac:dyDescent="0.25">
      <c r="A30" s="663" t="s">
        <v>446</v>
      </c>
      <c r="B30" s="666" t="s">
        <v>447</v>
      </c>
      <c r="C30" s="777" t="s">
        <v>14</v>
      </c>
      <c r="D30" s="778"/>
      <c r="E30" s="667">
        <v>30</v>
      </c>
      <c r="F30" s="781" t="s">
        <v>80</v>
      </c>
      <c r="G30" s="782" t="s">
        <v>14</v>
      </c>
      <c r="H30" s="778"/>
      <c r="I30" s="667">
        <v>1.05</v>
      </c>
      <c r="J30" s="785" t="s">
        <v>33</v>
      </c>
      <c r="K30" s="781" t="s">
        <v>80</v>
      </c>
      <c r="L30" s="782" t="s">
        <v>15</v>
      </c>
      <c r="M30" s="778"/>
      <c r="N30" s="667">
        <v>0.625</v>
      </c>
      <c r="O30" s="718" t="s">
        <v>33</v>
      </c>
      <c r="P30" s="718"/>
      <c r="Q30" s="719"/>
      <c r="R30" s="720">
        <v>0</v>
      </c>
      <c r="S30" s="667">
        <v>0</v>
      </c>
      <c r="T30" s="718"/>
    </row>
    <row r="31" spans="1:20" s="103" customFormat="1" ht="30" x14ac:dyDescent="0.25">
      <c r="A31" s="663" t="s">
        <v>448</v>
      </c>
      <c r="B31" s="666" t="s">
        <v>449</v>
      </c>
      <c r="C31" s="779" t="s">
        <v>15</v>
      </c>
      <c r="D31" s="780"/>
      <c r="E31" s="667">
        <v>12.5</v>
      </c>
      <c r="F31" s="783" t="s">
        <v>80</v>
      </c>
      <c r="G31" s="784" t="s">
        <v>14</v>
      </c>
      <c r="H31" s="780"/>
      <c r="I31" s="667">
        <v>1.05</v>
      </c>
      <c r="J31" s="785" t="s">
        <v>33</v>
      </c>
      <c r="K31" s="783" t="s">
        <v>80</v>
      </c>
      <c r="L31" s="784" t="s">
        <v>14</v>
      </c>
      <c r="M31" s="780"/>
      <c r="N31" s="667">
        <v>2.5</v>
      </c>
      <c r="O31" s="718" t="s">
        <v>33</v>
      </c>
      <c r="P31" s="718"/>
      <c r="Q31" s="719"/>
      <c r="R31" s="720">
        <v>0</v>
      </c>
      <c r="S31" s="667">
        <v>0</v>
      </c>
      <c r="T31" s="718"/>
    </row>
    <row r="32" spans="1:20" s="103" customFormat="1" x14ac:dyDescent="0.25">
      <c r="A32" s="663" t="s">
        <v>450</v>
      </c>
      <c r="B32" s="666" t="s">
        <v>451</v>
      </c>
      <c r="C32" s="777" t="s">
        <v>15</v>
      </c>
      <c r="D32" s="778"/>
      <c r="E32" s="667">
        <v>12.5</v>
      </c>
      <c r="F32" s="781" t="s">
        <v>80</v>
      </c>
      <c r="G32" s="782" t="s">
        <v>14</v>
      </c>
      <c r="H32" s="778"/>
      <c r="I32" s="667">
        <v>1.05</v>
      </c>
      <c r="J32" s="785" t="s">
        <v>82</v>
      </c>
      <c r="K32" s="781" t="s">
        <v>80</v>
      </c>
      <c r="L32" s="782" t="s">
        <v>13</v>
      </c>
      <c r="M32" s="778"/>
      <c r="N32" s="667">
        <v>8</v>
      </c>
      <c r="O32" s="718" t="s">
        <v>82</v>
      </c>
      <c r="P32" s="718"/>
      <c r="Q32" s="719"/>
      <c r="R32" s="720">
        <v>0</v>
      </c>
      <c r="S32" s="667">
        <v>0</v>
      </c>
      <c r="T32" s="718"/>
    </row>
    <row r="33" spans="1:20" s="103" customFormat="1" x14ac:dyDescent="0.25">
      <c r="A33" s="663" t="s">
        <v>452</v>
      </c>
      <c r="B33" s="666" t="s">
        <v>453</v>
      </c>
      <c r="C33" s="779" t="s">
        <v>14</v>
      </c>
      <c r="D33" s="780"/>
      <c r="E33" s="667">
        <v>30</v>
      </c>
      <c r="F33" s="783"/>
      <c r="G33" s="784"/>
      <c r="H33" s="780"/>
      <c r="I33" s="667">
        <v>0</v>
      </c>
      <c r="J33" s="785"/>
      <c r="K33" s="783" t="s">
        <v>80</v>
      </c>
      <c r="L33" s="784" t="s">
        <v>14</v>
      </c>
      <c r="M33" s="780"/>
      <c r="N33" s="667">
        <v>2.5</v>
      </c>
      <c r="O33" s="718" t="s">
        <v>82</v>
      </c>
      <c r="P33" s="718"/>
      <c r="Q33" s="719"/>
      <c r="R33" s="720">
        <v>0</v>
      </c>
      <c r="S33" s="667">
        <v>0</v>
      </c>
      <c r="T33" s="718"/>
    </row>
    <row r="34" spans="1:20" s="103" customFormat="1" x14ac:dyDescent="0.25">
      <c r="A34" s="663" t="s">
        <v>454</v>
      </c>
      <c r="B34" s="666" t="s">
        <v>455</v>
      </c>
      <c r="C34" s="777" t="s">
        <v>14</v>
      </c>
      <c r="D34" s="778"/>
      <c r="E34" s="667">
        <v>30</v>
      </c>
      <c r="F34" s="781" t="s">
        <v>80</v>
      </c>
      <c r="G34" s="782" t="s">
        <v>16</v>
      </c>
      <c r="H34" s="778"/>
      <c r="I34" s="667">
        <v>0.1</v>
      </c>
      <c r="J34" s="785" t="s">
        <v>36</v>
      </c>
      <c r="K34" s="781"/>
      <c r="L34" s="782"/>
      <c r="M34" s="778">
        <v>0</v>
      </c>
      <c r="N34" s="667">
        <v>0</v>
      </c>
      <c r="O34" s="718"/>
      <c r="P34" s="718"/>
      <c r="Q34" s="719"/>
      <c r="R34" s="720">
        <v>0</v>
      </c>
      <c r="S34" s="667">
        <v>0</v>
      </c>
      <c r="T34" s="718"/>
    </row>
    <row r="35" spans="1:20" s="103" customFormat="1" x14ac:dyDescent="0.25">
      <c r="A35" s="663" t="s">
        <v>456</v>
      </c>
      <c r="B35" s="666" t="s">
        <v>457</v>
      </c>
      <c r="C35" s="779" t="s">
        <v>14</v>
      </c>
      <c r="D35" s="780"/>
      <c r="E35" s="667">
        <v>30</v>
      </c>
      <c r="F35" s="783" t="s">
        <v>80</v>
      </c>
      <c r="G35" s="784" t="s">
        <v>15</v>
      </c>
      <c r="H35" s="780"/>
      <c r="I35" s="667">
        <v>0.35</v>
      </c>
      <c r="J35" s="785" t="s">
        <v>36</v>
      </c>
      <c r="K35" s="783"/>
      <c r="L35" s="784"/>
      <c r="M35" s="780">
        <v>0</v>
      </c>
      <c r="N35" s="667">
        <v>0</v>
      </c>
      <c r="O35" s="718"/>
      <c r="P35" s="718"/>
      <c r="Q35" s="719"/>
      <c r="R35" s="720">
        <v>0</v>
      </c>
      <c r="S35" s="667">
        <v>0</v>
      </c>
      <c r="T35" s="718"/>
    </row>
    <row r="36" spans="1:20" s="103" customFormat="1" x14ac:dyDescent="0.25">
      <c r="A36" s="663" t="s">
        <v>458</v>
      </c>
      <c r="B36" s="666" t="s">
        <v>459</v>
      </c>
      <c r="C36" s="777"/>
      <c r="D36" s="778"/>
      <c r="E36" s="667">
        <v>0</v>
      </c>
      <c r="F36" s="781"/>
      <c r="G36" s="782"/>
      <c r="H36" s="778"/>
      <c r="I36" s="667">
        <v>0</v>
      </c>
      <c r="J36" s="785"/>
      <c r="K36" s="781"/>
      <c r="L36" s="782"/>
      <c r="M36" s="778"/>
      <c r="N36" s="667">
        <v>0</v>
      </c>
      <c r="O36" s="718"/>
      <c r="P36" s="718"/>
      <c r="Q36" s="719"/>
      <c r="R36" s="720"/>
      <c r="S36" s="667">
        <v>0</v>
      </c>
      <c r="T36" s="718"/>
    </row>
    <row r="37" spans="1:20" s="103" customFormat="1" x14ac:dyDescent="0.25">
      <c r="A37" s="663" t="s">
        <v>460</v>
      </c>
      <c r="B37" s="666" t="s">
        <v>461</v>
      </c>
      <c r="C37" s="779" t="s">
        <v>15</v>
      </c>
      <c r="D37" s="780"/>
      <c r="E37" s="667">
        <v>12.5</v>
      </c>
      <c r="F37" s="783"/>
      <c r="G37" s="784"/>
      <c r="H37" s="780"/>
      <c r="I37" s="667">
        <v>0</v>
      </c>
      <c r="J37" s="785"/>
      <c r="K37" s="783" t="s">
        <v>80</v>
      </c>
      <c r="L37" s="784" t="s">
        <v>14</v>
      </c>
      <c r="M37" s="780"/>
      <c r="N37" s="667">
        <v>2.5</v>
      </c>
      <c r="O37" s="718" t="s">
        <v>32</v>
      </c>
      <c r="P37" s="718"/>
      <c r="Q37" s="719"/>
      <c r="R37" s="720">
        <v>0</v>
      </c>
      <c r="S37" s="667">
        <v>0</v>
      </c>
      <c r="T37" s="718"/>
    </row>
    <row r="38" spans="1:20" s="103" customFormat="1" x14ac:dyDescent="0.25">
      <c r="A38" s="663" t="s">
        <v>462</v>
      </c>
      <c r="B38" s="666" t="s">
        <v>463</v>
      </c>
      <c r="C38" s="777" t="s">
        <v>13</v>
      </c>
      <c r="D38" s="778"/>
      <c r="E38" s="667">
        <v>55</v>
      </c>
      <c r="F38" s="781" t="s">
        <v>80</v>
      </c>
      <c r="G38" s="782" t="s">
        <v>14</v>
      </c>
      <c r="H38" s="778"/>
      <c r="I38" s="667">
        <v>1.05</v>
      </c>
      <c r="J38" s="785" t="s">
        <v>33</v>
      </c>
      <c r="K38" s="781"/>
      <c r="L38" s="782"/>
      <c r="M38" s="778">
        <v>0</v>
      </c>
      <c r="N38" s="667">
        <v>0</v>
      </c>
      <c r="O38" s="718"/>
      <c r="P38" s="718"/>
      <c r="Q38" s="719"/>
      <c r="R38" s="720">
        <v>0</v>
      </c>
      <c r="S38" s="667">
        <v>0</v>
      </c>
      <c r="T38" s="718"/>
    </row>
    <row r="39" spans="1:20" s="103" customFormat="1" x14ac:dyDescent="0.25">
      <c r="A39" s="663" t="s">
        <v>464</v>
      </c>
      <c r="B39" s="666" t="s">
        <v>465</v>
      </c>
      <c r="C39" s="779" t="s">
        <v>14</v>
      </c>
      <c r="D39" s="780"/>
      <c r="E39" s="667">
        <v>30</v>
      </c>
      <c r="F39" s="783" t="s">
        <v>80</v>
      </c>
      <c r="G39" s="784" t="s">
        <v>14</v>
      </c>
      <c r="H39" s="780"/>
      <c r="I39" s="667">
        <v>1.05</v>
      </c>
      <c r="J39" s="785" t="s">
        <v>33</v>
      </c>
      <c r="K39" s="783" t="s">
        <v>80</v>
      </c>
      <c r="L39" s="784" t="s">
        <v>14</v>
      </c>
      <c r="M39" s="780"/>
      <c r="N39" s="667">
        <v>2.5</v>
      </c>
      <c r="O39" s="718" t="s">
        <v>33</v>
      </c>
      <c r="P39" s="718"/>
      <c r="Q39" s="719"/>
      <c r="R39" s="720">
        <v>0</v>
      </c>
      <c r="S39" s="667">
        <v>0</v>
      </c>
      <c r="T39" s="718"/>
    </row>
    <row r="40" spans="1:20" s="103" customFormat="1" x14ac:dyDescent="0.25">
      <c r="A40" s="663" t="s">
        <v>466</v>
      </c>
      <c r="B40" s="666" t="s">
        <v>467</v>
      </c>
      <c r="C40" s="777" t="s">
        <v>13</v>
      </c>
      <c r="D40" s="778"/>
      <c r="E40" s="667">
        <v>55</v>
      </c>
      <c r="F40" s="781" t="s">
        <v>80</v>
      </c>
      <c r="G40" s="782" t="s">
        <v>14</v>
      </c>
      <c r="H40" s="778"/>
      <c r="I40" s="667">
        <v>1.05</v>
      </c>
      <c r="J40" s="785" t="s">
        <v>33</v>
      </c>
      <c r="K40" s="781"/>
      <c r="L40" s="782"/>
      <c r="M40" s="778">
        <v>0</v>
      </c>
      <c r="N40" s="667">
        <v>0</v>
      </c>
      <c r="O40" s="718"/>
      <c r="P40" s="718"/>
      <c r="Q40" s="719"/>
      <c r="R40" s="720">
        <v>0</v>
      </c>
      <c r="S40" s="667">
        <v>0</v>
      </c>
      <c r="T40" s="718"/>
    </row>
    <row r="41" spans="1:20" s="103" customFormat="1" x14ac:dyDescent="0.25">
      <c r="A41" s="663" t="s">
        <v>468</v>
      </c>
      <c r="B41" s="666" t="s">
        <v>469</v>
      </c>
      <c r="C41" s="779"/>
      <c r="D41" s="780"/>
      <c r="E41" s="667">
        <v>0</v>
      </c>
      <c r="F41" s="783"/>
      <c r="G41" s="784"/>
      <c r="H41" s="780"/>
      <c r="I41" s="667">
        <v>0</v>
      </c>
      <c r="J41" s="785"/>
      <c r="K41" s="783"/>
      <c r="L41" s="784"/>
      <c r="M41" s="780"/>
      <c r="N41" s="667">
        <v>0</v>
      </c>
      <c r="O41" s="718"/>
      <c r="P41" s="718"/>
      <c r="Q41" s="719"/>
      <c r="R41" s="720"/>
      <c r="S41" s="667">
        <v>0</v>
      </c>
      <c r="T41" s="718"/>
    </row>
    <row r="42" spans="1:20" s="103" customFormat="1" x14ac:dyDescent="0.25">
      <c r="A42" s="663" t="s">
        <v>470</v>
      </c>
      <c r="B42" s="666" t="s">
        <v>471</v>
      </c>
      <c r="C42" s="777"/>
      <c r="D42" s="778"/>
      <c r="E42" s="667">
        <v>0</v>
      </c>
      <c r="F42" s="781"/>
      <c r="G42" s="782"/>
      <c r="H42" s="778"/>
      <c r="I42" s="667">
        <v>0</v>
      </c>
      <c r="J42" s="785"/>
      <c r="K42" s="781"/>
      <c r="L42" s="782"/>
      <c r="M42" s="778"/>
      <c r="N42" s="667">
        <v>0</v>
      </c>
      <c r="O42" s="718"/>
      <c r="P42" s="718"/>
      <c r="Q42" s="719"/>
      <c r="R42" s="720"/>
      <c r="S42" s="667">
        <v>0</v>
      </c>
      <c r="T42" s="718"/>
    </row>
    <row r="43" spans="1:20" s="103" customFormat="1" x14ac:dyDescent="0.25">
      <c r="A43" s="663" t="s">
        <v>472</v>
      </c>
      <c r="B43" s="666" t="s">
        <v>473</v>
      </c>
      <c r="C43" s="779" t="s">
        <v>14</v>
      </c>
      <c r="D43" s="780"/>
      <c r="E43" s="667">
        <v>30</v>
      </c>
      <c r="F43" s="783"/>
      <c r="G43" s="784"/>
      <c r="H43" s="780"/>
      <c r="I43" s="667">
        <v>0</v>
      </c>
      <c r="J43" s="785"/>
      <c r="K43" s="783" t="s">
        <v>80</v>
      </c>
      <c r="L43" s="784" t="s">
        <v>15</v>
      </c>
      <c r="M43" s="780"/>
      <c r="N43" s="667">
        <v>0.625</v>
      </c>
      <c r="O43" s="718" t="s">
        <v>33</v>
      </c>
      <c r="P43" s="718"/>
      <c r="Q43" s="719"/>
      <c r="R43" s="720">
        <v>0</v>
      </c>
      <c r="S43" s="667">
        <v>0</v>
      </c>
      <c r="T43" s="718"/>
    </row>
    <row r="44" spans="1:20" s="103" customFormat="1" x14ac:dyDescent="0.25">
      <c r="A44" s="663" t="s">
        <v>474</v>
      </c>
      <c r="B44" s="666" t="s">
        <v>475</v>
      </c>
      <c r="C44" s="777" t="s">
        <v>14</v>
      </c>
      <c r="D44" s="778"/>
      <c r="E44" s="667">
        <v>30</v>
      </c>
      <c r="F44" s="781" t="s">
        <v>80</v>
      </c>
      <c r="G44" s="782" t="s">
        <v>15</v>
      </c>
      <c r="H44" s="778"/>
      <c r="I44" s="667">
        <v>0.35</v>
      </c>
      <c r="J44" s="785" t="s">
        <v>33</v>
      </c>
      <c r="K44" s="781"/>
      <c r="L44" s="782"/>
      <c r="M44" s="778">
        <v>0</v>
      </c>
      <c r="N44" s="667">
        <v>0</v>
      </c>
      <c r="O44" s="718"/>
      <c r="P44" s="718"/>
      <c r="Q44" s="719"/>
      <c r="R44" s="720">
        <v>0</v>
      </c>
      <c r="S44" s="667">
        <v>0</v>
      </c>
      <c r="T44" s="718"/>
    </row>
    <row r="45" spans="1:20" s="103" customFormat="1" x14ac:dyDescent="0.25">
      <c r="A45" s="663" t="s">
        <v>476</v>
      </c>
      <c r="B45" s="666" t="s">
        <v>477</v>
      </c>
      <c r="C45" s="779" t="s">
        <v>13</v>
      </c>
      <c r="D45" s="780"/>
      <c r="E45" s="667">
        <v>55</v>
      </c>
      <c r="F45" s="783" t="s">
        <v>80</v>
      </c>
      <c r="G45" s="784" t="s">
        <v>14</v>
      </c>
      <c r="H45" s="780"/>
      <c r="I45" s="667">
        <v>1.05</v>
      </c>
      <c r="J45" s="785" t="s">
        <v>33</v>
      </c>
      <c r="K45" s="783"/>
      <c r="L45" s="784"/>
      <c r="M45" s="780">
        <v>0</v>
      </c>
      <c r="N45" s="667">
        <v>0</v>
      </c>
      <c r="O45" s="718"/>
      <c r="P45" s="718"/>
      <c r="Q45" s="719"/>
      <c r="R45" s="720">
        <v>0</v>
      </c>
      <c r="S45" s="667">
        <v>0</v>
      </c>
      <c r="T45" s="718"/>
    </row>
    <row r="46" spans="1:20" s="103" customFormat="1" x14ac:dyDescent="0.25">
      <c r="A46" s="663" t="s">
        <v>478</v>
      </c>
      <c r="B46" s="666" t="s">
        <v>479</v>
      </c>
      <c r="C46" s="639"/>
      <c r="D46" s="646"/>
      <c r="E46" s="667">
        <v>0</v>
      </c>
      <c r="F46" s="647"/>
      <c r="G46" s="639"/>
      <c r="H46" s="646"/>
      <c r="I46" s="667">
        <v>0</v>
      </c>
      <c r="J46" s="647"/>
      <c r="K46" s="718"/>
      <c r="L46" s="719"/>
      <c r="M46" s="720"/>
      <c r="N46" s="667">
        <v>0</v>
      </c>
      <c r="O46" s="718"/>
      <c r="P46" s="718"/>
      <c r="Q46" s="719"/>
      <c r="R46" s="720"/>
      <c r="S46" s="667">
        <v>0</v>
      </c>
      <c r="T46" s="718"/>
    </row>
    <row r="47" spans="1:20" s="103" customFormat="1" ht="30" x14ac:dyDescent="0.25">
      <c r="A47" s="663" t="s">
        <v>480</v>
      </c>
      <c r="B47" s="666" t="s">
        <v>481</v>
      </c>
      <c r="C47" s="639"/>
      <c r="D47" s="646"/>
      <c r="E47" s="667">
        <v>0</v>
      </c>
      <c r="F47" s="647"/>
      <c r="G47" s="639"/>
      <c r="H47" s="646"/>
      <c r="I47" s="667">
        <v>0</v>
      </c>
      <c r="J47" s="647"/>
      <c r="K47" s="718"/>
      <c r="L47" s="719"/>
      <c r="M47" s="720"/>
      <c r="N47" s="667">
        <v>0</v>
      </c>
      <c r="O47" s="718"/>
      <c r="P47" s="718"/>
      <c r="Q47" s="719"/>
      <c r="R47" s="720"/>
      <c r="S47" s="667">
        <v>0</v>
      </c>
      <c r="T47" s="718"/>
    </row>
    <row r="48" spans="1:20" s="103" customFormat="1" x14ac:dyDescent="0.25">
      <c r="A48" s="663" t="s">
        <v>482</v>
      </c>
      <c r="B48" s="666" t="s">
        <v>483</v>
      </c>
      <c r="C48" s="639" t="s">
        <v>13</v>
      </c>
      <c r="D48" s="646"/>
      <c r="E48" s="667">
        <v>55</v>
      </c>
      <c r="F48" s="647" t="s">
        <v>80</v>
      </c>
      <c r="G48" s="639" t="s">
        <v>14</v>
      </c>
      <c r="H48" s="646"/>
      <c r="I48" s="667">
        <v>1.05</v>
      </c>
      <c r="J48" s="647" t="s">
        <v>36</v>
      </c>
      <c r="K48" s="718"/>
      <c r="L48" s="719"/>
      <c r="M48" s="720">
        <v>0</v>
      </c>
      <c r="N48" s="667">
        <v>0</v>
      </c>
      <c r="O48" s="718"/>
      <c r="P48" s="718"/>
      <c r="Q48" s="719"/>
      <c r="R48" s="720">
        <v>0</v>
      </c>
      <c r="S48" s="667">
        <v>0</v>
      </c>
      <c r="T48" s="718"/>
    </row>
    <row r="49" spans="1:20" s="103" customFormat="1" x14ac:dyDescent="0.25">
      <c r="A49" s="663" t="s">
        <v>484</v>
      </c>
      <c r="B49" s="666" t="s">
        <v>485</v>
      </c>
      <c r="C49" s="639"/>
      <c r="D49" s="646">
        <v>25</v>
      </c>
      <c r="E49" s="667">
        <v>25</v>
      </c>
      <c r="F49" s="647" t="s">
        <v>80</v>
      </c>
      <c r="G49" s="639"/>
      <c r="H49" s="646">
        <v>1.1850000000000001</v>
      </c>
      <c r="I49" s="667">
        <v>1.1850000000000001</v>
      </c>
      <c r="J49" s="647" t="s">
        <v>36</v>
      </c>
      <c r="K49" s="718" t="s">
        <v>80</v>
      </c>
      <c r="L49" s="719"/>
      <c r="M49" s="720">
        <v>1</v>
      </c>
      <c r="N49" s="667">
        <v>1</v>
      </c>
      <c r="O49" s="718" t="s">
        <v>35</v>
      </c>
      <c r="P49" s="718"/>
      <c r="Q49" s="719"/>
      <c r="R49" s="720">
        <v>0</v>
      </c>
      <c r="S49" s="667">
        <v>0</v>
      </c>
      <c r="T49" s="718"/>
    </row>
    <row r="50" spans="1:20" s="103" customFormat="1" x14ac:dyDescent="0.25">
      <c r="A50" s="663" t="s">
        <v>486</v>
      </c>
      <c r="B50" s="666" t="s">
        <v>487</v>
      </c>
      <c r="C50" s="639"/>
      <c r="D50" s="646"/>
      <c r="E50" s="667">
        <v>0</v>
      </c>
      <c r="F50" s="647"/>
      <c r="G50" s="639"/>
      <c r="H50" s="646"/>
      <c r="I50" s="667">
        <v>0</v>
      </c>
      <c r="J50" s="647"/>
      <c r="K50" s="718"/>
      <c r="L50" s="719"/>
      <c r="M50" s="720"/>
      <c r="N50" s="667">
        <v>0</v>
      </c>
      <c r="O50" s="718"/>
      <c r="P50" s="718"/>
      <c r="Q50" s="719"/>
      <c r="R50" s="720"/>
      <c r="S50" s="667">
        <v>0</v>
      </c>
      <c r="T50" s="718"/>
    </row>
    <row r="51" spans="1:20" s="103" customFormat="1" x14ac:dyDescent="0.25">
      <c r="A51" s="663" t="s">
        <v>488</v>
      </c>
      <c r="B51" s="666" t="s">
        <v>489</v>
      </c>
      <c r="C51" s="639"/>
      <c r="D51" s="646"/>
      <c r="E51" s="667">
        <v>0</v>
      </c>
      <c r="F51" s="647"/>
      <c r="G51" s="639"/>
      <c r="H51" s="646"/>
      <c r="I51" s="667">
        <v>0</v>
      </c>
      <c r="J51" s="647"/>
      <c r="K51" s="718"/>
      <c r="L51" s="719"/>
      <c r="M51" s="720"/>
      <c r="N51" s="667">
        <v>0</v>
      </c>
      <c r="O51" s="718"/>
      <c r="P51" s="718"/>
      <c r="Q51" s="719"/>
      <c r="R51" s="720"/>
      <c r="S51" s="667">
        <v>0</v>
      </c>
      <c r="T51" s="718"/>
    </row>
    <row r="52" spans="1:20" s="103" customFormat="1" x14ac:dyDescent="0.25">
      <c r="A52" s="663" t="s">
        <v>490</v>
      </c>
      <c r="B52" s="666" t="s">
        <v>491</v>
      </c>
      <c r="C52" s="639"/>
      <c r="D52" s="646"/>
      <c r="E52" s="667">
        <v>0</v>
      </c>
      <c r="F52" s="647"/>
      <c r="G52" s="639"/>
      <c r="H52" s="646"/>
      <c r="I52" s="667">
        <v>0</v>
      </c>
      <c r="J52" s="647"/>
      <c r="K52" s="718"/>
      <c r="L52" s="719"/>
      <c r="M52" s="720"/>
      <c r="N52" s="667">
        <v>0</v>
      </c>
      <c r="O52" s="718"/>
      <c r="P52" s="718"/>
      <c r="Q52" s="719"/>
      <c r="R52" s="720"/>
      <c r="S52" s="667">
        <v>0</v>
      </c>
      <c r="T52" s="718"/>
    </row>
    <row r="53" spans="1:20" s="103" customFormat="1" x14ac:dyDescent="0.25">
      <c r="A53" s="663" t="s">
        <v>492</v>
      </c>
      <c r="B53" s="666" t="s">
        <v>493</v>
      </c>
      <c r="C53" s="639"/>
      <c r="D53" s="646"/>
      <c r="E53" s="667">
        <v>0</v>
      </c>
      <c r="F53" s="647"/>
      <c r="G53" s="639"/>
      <c r="H53" s="646"/>
      <c r="I53" s="667">
        <v>0</v>
      </c>
      <c r="J53" s="647"/>
      <c r="K53" s="718"/>
      <c r="L53" s="719"/>
      <c r="M53" s="720"/>
      <c r="N53" s="667">
        <v>0</v>
      </c>
      <c r="O53" s="718"/>
      <c r="P53" s="718"/>
      <c r="Q53" s="719"/>
      <c r="R53" s="720"/>
      <c r="S53" s="667">
        <v>0</v>
      </c>
      <c r="T53" s="718"/>
    </row>
    <row r="54" spans="1:20" s="103" customFormat="1" x14ac:dyDescent="0.25">
      <c r="A54" s="663" t="s">
        <v>494</v>
      </c>
      <c r="B54" s="666" t="s">
        <v>495</v>
      </c>
      <c r="C54" s="639" t="s">
        <v>14</v>
      </c>
      <c r="D54" s="646"/>
      <c r="E54" s="667">
        <v>30</v>
      </c>
      <c r="F54" s="647"/>
      <c r="G54" s="639"/>
      <c r="H54" s="646"/>
      <c r="I54" s="667">
        <v>0</v>
      </c>
      <c r="J54" s="647"/>
      <c r="K54" s="718" t="s">
        <v>80</v>
      </c>
      <c r="L54" s="719" t="s">
        <v>14</v>
      </c>
      <c r="M54" s="720"/>
      <c r="N54" s="667">
        <v>2.5</v>
      </c>
      <c r="O54" s="718" t="s">
        <v>34</v>
      </c>
      <c r="P54" s="718"/>
      <c r="Q54" s="719"/>
      <c r="R54" s="720">
        <v>0</v>
      </c>
      <c r="S54" s="667">
        <v>0</v>
      </c>
      <c r="T54" s="718"/>
    </row>
    <row r="55" spans="1:20" s="103" customFormat="1" x14ac:dyDescent="0.25">
      <c r="A55" s="663" t="s">
        <v>496</v>
      </c>
      <c r="B55" s="666" t="s">
        <v>497</v>
      </c>
      <c r="C55" s="639" t="s">
        <v>15</v>
      </c>
      <c r="D55" s="646"/>
      <c r="E55" s="667">
        <v>12.5</v>
      </c>
      <c r="F55" s="647"/>
      <c r="G55" s="639"/>
      <c r="H55" s="646"/>
      <c r="I55" s="667">
        <v>0</v>
      </c>
      <c r="J55" s="647"/>
      <c r="K55" s="718" t="s">
        <v>80</v>
      </c>
      <c r="L55" s="719" t="s">
        <v>15</v>
      </c>
      <c r="M55" s="720"/>
      <c r="N55" s="667">
        <v>0.625</v>
      </c>
      <c r="O55" s="718" t="s">
        <v>35</v>
      </c>
      <c r="P55" s="718"/>
      <c r="Q55" s="719"/>
      <c r="R55" s="720">
        <v>0</v>
      </c>
      <c r="S55" s="667">
        <v>0</v>
      </c>
      <c r="T55" s="718"/>
    </row>
    <row r="56" spans="1:20" s="103" customFormat="1" x14ac:dyDescent="0.25">
      <c r="A56" s="663" t="s">
        <v>498</v>
      </c>
      <c r="B56" s="666" t="s">
        <v>499</v>
      </c>
      <c r="C56" s="639"/>
      <c r="D56" s="646">
        <v>25</v>
      </c>
      <c r="E56" s="667">
        <v>25</v>
      </c>
      <c r="F56" s="647"/>
      <c r="G56" s="639"/>
      <c r="H56" s="646"/>
      <c r="I56" s="667">
        <v>0</v>
      </c>
      <c r="J56" s="647"/>
      <c r="K56" s="718" t="s">
        <v>81</v>
      </c>
      <c r="L56" s="719"/>
      <c r="M56" s="720">
        <v>2</v>
      </c>
      <c r="N56" s="667">
        <v>-2</v>
      </c>
      <c r="O56" s="718" t="s">
        <v>36</v>
      </c>
      <c r="P56" s="718" t="s">
        <v>81</v>
      </c>
      <c r="Q56" s="719"/>
      <c r="R56" s="720">
        <v>0.1</v>
      </c>
      <c r="S56" s="667">
        <v>-0.1</v>
      </c>
      <c r="T56" s="718" t="s">
        <v>36</v>
      </c>
    </row>
    <row r="57" spans="1:20" s="103" customFormat="1" x14ac:dyDescent="0.25">
      <c r="A57" s="663" t="s">
        <v>500</v>
      </c>
      <c r="B57" s="666" t="s">
        <v>501</v>
      </c>
      <c r="C57" s="639" t="s">
        <v>13</v>
      </c>
      <c r="D57" s="646"/>
      <c r="E57" s="667">
        <v>55</v>
      </c>
      <c r="F57" s="647" t="s">
        <v>80</v>
      </c>
      <c r="G57" s="639" t="s">
        <v>15</v>
      </c>
      <c r="H57" s="646"/>
      <c r="I57" s="667">
        <v>0.35</v>
      </c>
      <c r="J57" s="647" t="s">
        <v>36</v>
      </c>
      <c r="K57" s="718" t="s">
        <v>80</v>
      </c>
      <c r="L57" s="719" t="s">
        <v>16</v>
      </c>
      <c r="M57" s="720"/>
      <c r="N57" s="667">
        <v>0.125</v>
      </c>
      <c r="O57" s="718" t="s">
        <v>36</v>
      </c>
      <c r="P57" s="718" t="s">
        <v>80</v>
      </c>
      <c r="Q57" s="719" t="s">
        <v>14</v>
      </c>
      <c r="R57" s="720"/>
      <c r="S57" s="667">
        <v>0.05</v>
      </c>
      <c r="T57" s="718" t="s">
        <v>36</v>
      </c>
    </row>
    <row r="58" spans="1:20" s="103" customFormat="1" ht="30" x14ac:dyDescent="0.25">
      <c r="A58" s="663" t="s">
        <v>502</v>
      </c>
      <c r="B58" s="666" t="s">
        <v>503</v>
      </c>
      <c r="C58" s="639" t="s">
        <v>13</v>
      </c>
      <c r="D58" s="646"/>
      <c r="E58" s="667">
        <v>55</v>
      </c>
      <c r="F58" s="647" t="s">
        <v>80</v>
      </c>
      <c r="G58" s="639" t="s">
        <v>15</v>
      </c>
      <c r="H58" s="646"/>
      <c r="I58" s="667">
        <v>0.35</v>
      </c>
      <c r="J58" s="647" t="s">
        <v>36</v>
      </c>
      <c r="K58" s="718" t="s">
        <v>80</v>
      </c>
      <c r="L58" s="719" t="s">
        <v>15</v>
      </c>
      <c r="M58" s="720"/>
      <c r="N58" s="667">
        <v>0.625</v>
      </c>
      <c r="O58" s="718" t="s">
        <v>36</v>
      </c>
      <c r="P58" s="718" t="s">
        <v>80</v>
      </c>
      <c r="Q58" s="719" t="s">
        <v>15</v>
      </c>
      <c r="R58" s="720"/>
      <c r="S58" s="667">
        <v>0</v>
      </c>
      <c r="T58" s="718" t="s">
        <v>36</v>
      </c>
    </row>
    <row r="59" spans="1:20" s="103" customFormat="1" x14ac:dyDescent="0.25">
      <c r="A59" s="663" t="s">
        <v>504</v>
      </c>
      <c r="B59" s="666" t="s">
        <v>505</v>
      </c>
      <c r="C59" s="639" t="s">
        <v>14</v>
      </c>
      <c r="D59" s="646"/>
      <c r="E59" s="667">
        <v>30</v>
      </c>
      <c r="F59" s="647" t="s">
        <v>80</v>
      </c>
      <c r="G59" s="639" t="s">
        <v>15</v>
      </c>
      <c r="H59" s="646"/>
      <c r="I59" s="667">
        <v>0.35</v>
      </c>
      <c r="J59" s="647" t="s">
        <v>36</v>
      </c>
      <c r="K59" s="718" t="s">
        <v>80</v>
      </c>
      <c r="L59" s="719" t="s">
        <v>14</v>
      </c>
      <c r="M59" s="720"/>
      <c r="N59" s="667">
        <v>2.5</v>
      </c>
      <c r="O59" s="718" t="s">
        <v>36</v>
      </c>
      <c r="P59" s="718"/>
      <c r="Q59" s="719" t="s">
        <v>15</v>
      </c>
      <c r="R59" s="720"/>
      <c r="S59" s="667">
        <v>0</v>
      </c>
      <c r="T59" s="718" t="s">
        <v>36</v>
      </c>
    </row>
    <row r="60" spans="1:20" s="103" customFormat="1" x14ac:dyDescent="0.25">
      <c r="A60" s="663" t="s">
        <v>506</v>
      </c>
      <c r="B60" s="666" t="s">
        <v>507</v>
      </c>
      <c r="C60" s="639" t="s">
        <v>15</v>
      </c>
      <c r="D60" s="646"/>
      <c r="E60" s="667">
        <v>12.5</v>
      </c>
      <c r="F60" s="647" t="s">
        <v>80</v>
      </c>
      <c r="G60" s="639" t="s">
        <v>15</v>
      </c>
      <c r="H60" s="646"/>
      <c r="I60" s="667">
        <v>0.35</v>
      </c>
      <c r="J60" s="647" t="s">
        <v>36</v>
      </c>
      <c r="K60" s="718" t="s">
        <v>80</v>
      </c>
      <c r="L60" s="719" t="s">
        <v>15</v>
      </c>
      <c r="M60" s="720"/>
      <c r="N60" s="667">
        <v>0.625</v>
      </c>
      <c r="O60" s="718" t="s">
        <v>36</v>
      </c>
      <c r="P60" s="718" t="s">
        <v>80</v>
      </c>
      <c r="Q60" s="719" t="s">
        <v>16</v>
      </c>
      <c r="R60" s="720"/>
      <c r="S60" s="667">
        <v>0</v>
      </c>
      <c r="T60" s="718" t="s">
        <v>36</v>
      </c>
    </row>
    <row r="61" spans="1:20" s="103" customFormat="1" x14ac:dyDescent="0.25">
      <c r="A61" s="663" t="s">
        <v>508</v>
      </c>
      <c r="B61" s="666" t="s">
        <v>509</v>
      </c>
      <c r="C61" s="639"/>
      <c r="D61" s="646"/>
      <c r="E61" s="667">
        <v>0</v>
      </c>
      <c r="F61" s="647"/>
      <c r="G61" s="639"/>
      <c r="H61" s="646"/>
      <c r="I61" s="667">
        <v>0</v>
      </c>
      <c r="J61" s="647"/>
      <c r="K61" s="718"/>
      <c r="L61" s="719"/>
      <c r="M61" s="720"/>
      <c r="N61" s="667">
        <v>0</v>
      </c>
      <c r="O61" s="718"/>
      <c r="P61" s="718"/>
      <c r="Q61" s="719"/>
      <c r="R61" s="720"/>
      <c r="S61" s="667">
        <v>0</v>
      </c>
      <c r="T61" s="718"/>
    </row>
    <row r="62" spans="1:20" s="103" customFormat="1" x14ac:dyDescent="0.25">
      <c r="A62" s="663" t="s">
        <v>510</v>
      </c>
      <c r="B62" s="666" t="s">
        <v>511</v>
      </c>
      <c r="C62" s="639" t="s">
        <v>15</v>
      </c>
      <c r="D62" s="646"/>
      <c r="E62" s="667">
        <v>12.5</v>
      </c>
      <c r="F62" s="647"/>
      <c r="G62" s="639"/>
      <c r="H62" s="646"/>
      <c r="I62" s="667">
        <v>0</v>
      </c>
      <c r="J62" s="647"/>
      <c r="K62" s="718" t="s">
        <v>80</v>
      </c>
      <c r="L62" s="719" t="s">
        <v>16</v>
      </c>
      <c r="M62" s="720"/>
      <c r="N62" s="667">
        <v>0.125</v>
      </c>
      <c r="O62" s="718" t="s">
        <v>36</v>
      </c>
      <c r="P62" s="718" t="s">
        <v>80</v>
      </c>
      <c r="Q62" s="719" t="s">
        <v>16</v>
      </c>
      <c r="R62" s="720"/>
      <c r="S62" s="667">
        <v>0</v>
      </c>
      <c r="T62" s="718" t="s">
        <v>36</v>
      </c>
    </row>
    <row r="63" spans="1:20" s="104" customFormat="1" x14ac:dyDescent="0.25">
      <c r="A63" s="663" t="s">
        <v>512</v>
      </c>
      <c r="B63" s="666" t="s">
        <v>513</v>
      </c>
      <c r="C63" s="639"/>
      <c r="D63" s="646"/>
      <c r="E63" s="667">
        <v>0</v>
      </c>
      <c r="F63" s="647"/>
      <c r="G63" s="639"/>
      <c r="H63" s="646"/>
      <c r="I63" s="667">
        <v>0</v>
      </c>
      <c r="J63" s="647"/>
      <c r="K63" s="718"/>
      <c r="L63" s="719"/>
      <c r="M63" s="720"/>
      <c r="N63" s="667">
        <v>0</v>
      </c>
      <c r="O63" s="718"/>
      <c r="P63" s="718"/>
      <c r="Q63" s="719"/>
      <c r="R63" s="720"/>
      <c r="S63" s="667">
        <v>0</v>
      </c>
      <c r="T63" s="718"/>
    </row>
    <row r="64" spans="1:20" s="104" customFormat="1" x14ac:dyDescent="0.25">
      <c r="A64" s="663" t="s">
        <v>514</v>
      </c>
      <c r="B64" s="666" t="s">
        <v>515</v>
      </c>
      <c r="C64" s="639" t="s">
        <v>14</v>
      </c>
      <c r="D64" s="646"/>
      <c r="E64" s="667">
        <v>30</v>
      </c>
      <c r="F64" s="647" t="s">
        <v>80</v>
      </c>
      <c r="G64" s="639" t="s">
        <v>16</v>
      </c>
      <c r="H64" s="646"/>
      <c r="I64" s="667">
        <v>0.1</v>
      </c>
      <c r="J64" s="647" t="s">
        <v>36</v>
      </c>
      <c r="K64" s="718"/>
      <c r="L64" s="719"/>
      <c r="M64" s="720">
        <v>0</v>
      </c>
      <c r="N64" s="667">
        <v>0</v>
      </c>
      <c r="O64" s="718"/>
      <c r="P64" s="718"/>
      <c r="Q64" s="719"/>
      <c r="R64" s="720">
        <v>0</v>
      </c>
      <c r="S64" s="667">
        <v>0</v>
      </c>
      <c r="T64" s="718"/>
    </row>
    <row r="65" spans="1:20" s="104" customFormat="1" x14ac:dyDescent="0.25">
      <c r="A65" s="663" t="s">
        <v>516</v>
      </c>
      <c r="B65" s="666" t="s">
        <v>517</v>
      </c>
      <c r="C65" s="639"/>
      <c r="D65" s="646"/>
      <c r="E65" s="667">
        <v>0</v>
      </c>
      <c r="F65" s="647"/>
      <c r="G65" s="639"/>
      <c r="H65" s="646"/>
      <c r="I65" s="667">
        <v>0</v>
      </c>
      <c r="J65" s="647"/>
      <c r="K65" s="718"/>
      <c r="L65" s="719"/>
      <c r="M65" s="720"/>
      <c r="N65" s="667">
        <v>0</v>
      </c>
      <c r="O65" s="718"/>
      <c r="P65" s="718"/>
      <c r="Q65" s="719"/>
      <c r="R65" s="720"/>
      <c r="S65" s="667">
        <v>0</v>
      </c>
      <c r="T65" s="718"/>
    </row>
    <row r="66" spans="1:20" s="104" customFormat="1" x14ac:dyDescent="0.25">
      <c r="A66" s="663" t="s">
        <v>518</v>
      </c>
      <c r="B66" s="666" t="s">
        <v>519</v>
      </c>
      <c r="C66" s="639"/>
      <c r="D66" s="646"/>
      <c r="E66" s="667">
        <v>0</v>
      </c>
      <c r="F66" s="647"/>
      <c r="G66" s="639"/>
      <c r="H66" s="646"/>
      <c r="I66" s="667">
        <v>0</v>
      </c>
      <c r="J66" s="647"/>
      <c r="K66" s="718"/>
      <c r="L66" s="719"/>
      <c r="M66" s="720"/>
      <c r="N66" s="667">
        <v>0</v>
      </c>
      <c r="O66" s="718"/>
      <c r="P66" s="718"/>
      <c r="Q66" s="719"/>
      <c r="R66" s="720"/>
      <c r="S66" s="667">
        <v>0</v>
      </c>
      <c r="T66" s="718"/>
    </row>
    <row r="67" spans="1:20" s="104" customFormat="1" x14ac:dyDescent="0.25">
      <c r="A67" s="663" t="s">
        <v>520</v>
      </c>
      <c r="B67" s="666" t="s">
        <v>521</v>
      </c>
      <c r="C67" s="639"/>
      <c r="D67" s="646"/>
      <c r="E67" s="667">
        <v>0</v>
      </c>
      <c r="F67" s="647"/>
      <c r="G67" s="639"/>
      <c r="H67" s="646"/>
      <c r="I67" s="667">
        <v>0</v>
      </c>
      <c r="J67" s="647"/>
      <c r="K67" s="718"/>
      <c r="L67" s="719"/>
      <c r="M67" s="720"/>
      <c r="N67" s="667">
        <v>0</v>
      </c>
      <c r="O67" s="718"/>
      <c r="P67" s="718"/>
      <c r="Q67" s="719"/>
      <c r="R67" s="720"/>
      <c r="S67" s="667">
        <v>0</v>
      </c>
      <c r="T67" s="718"/>
    </row>
    <row r="68" spans="1:20" s="104" customFormat="1" x14ac:dyDescent="0.25">
      <c r="A68" s="663"/>
      <c r="B68" s="666"/>
      <c r="C68" s="639"/>
      <c r="D68" s="646"/>
      <c r="E68" s="667"/>
      <c r="F68" s="647"/>
      <c r="G68" s="639"/>
      <c r="H68" s="646"/>
      <c r="I68" s="667"/>
      <c r="J68" s="647"/>
      <c r="K68" s="718"/>
      <c r="L68" s="719"/>
      <c r="M68" s="720"/>
      <c r="N68" s="667"/>
      <c r="O68" s="718"/>
      <c r="P68" s="718"/>
      <c r="Q68" s="719"/>
      <c r="R68" s="720"/>
      <c r="S68" s="667"/>
      <c r="T68" s="718"/>
    </row>
    <row r="69" spans="1:20" s="104" customFormat="1" x14ac:dyDescent="0.25">
      <c r="A69" s="663"/>
      <c r="B69" s="666"/>
      <c r="C69" s="639"/>
      <c r="D69" s="646"/>
      <c r="E69" s="667"/>
      <c r="F69" s="647"/>
      <c r="G69" s="639"/>
      <c r="H69" s="646"/>
      <c r="I69" s="667"/>
      <c r="J69" s="647"/>
      <c r="K69" s="718"/>
      <c r="L69" s="719"/>
      <c r="M69" s="720"/>
      <c r="N69" s="667"/>
      <c r="O69" s="718"/>
      <c r="P69" s="718"/>
      <c r="Q69" s="719"/>
      <c r="R69" s="720"/>
      <c r="S69" s="667"/>
      <c r="T69" s="718"/>
    </row>
    <row r="70" spans="1:20" s="104" customFormat="1" x14ac:dyDescent="0.25">
      <c r="A70" s="663"/>
      <c r="B70" s="666"/>
      <c r="C70" s="639"/>
      <c r="D70" s="646"/>
      <c r="E70" s="667"/>
      <c r="F70" s="647"/>
      <c r="G70" s="639"/>
      <c r="H70" s="646"/>
      <c r="I70" s="667"/>
      <c r="J70" s="647"/>
      <c r="K70" s="718"/>
      <c r="L70" s="719"/>
      <c r="M70" s="720"/>
      <c r="N70" s="667"/>
      <c r="O70" s="718"/>
      <c r="P70" s="718"/>
      <c r="Q70" s="719"/>
      <c r="R70" s="720"/>
      <c r="S70" s="667"/>
      <c r="T70" s="718"/>
    </row>
    <row r="71" spans="1:20" s="104" customFormat="1" x14ac:dyDescent="0.25">
      <c r="A71" s="663"/>
      <c r="B71" s="666"/>
      <c r="C71" s="639"/>
      <c r="D71" s="646"/>
      <c r="E71" s="667"/>
      <c r="F71" s="647"/>
      <c r="G71" s="639"/>
      <c r="H71" s="646"/>
      <c r="I71" s="667"/>
      <c r="J71" s="647"/>
      <c r="K71" s="718"/>
      <c r="L71" s="719"/>
      <c r="M71" s="720"/>
      <c r="N71" s="667"/>
      <c r="O71" s="718"/>
      <c r="P71" s="718"/>
      <c r="Q71" s="719"/>
      <c r="R71" s="720"/>
      <c r="S71" s="667"/>
      <c r="T71" s="718"/>
    </row>
    <row r="72" spans="1:20" s="104" customFormat="1" x14ac:dyDescent="0.25">
      <c r="A72" s="663"/>
      <c r="B72" s="666"/>
      <c r="C72" s="639"/>
      <c r="D72" s="646"/>
      <c r="E72" s="667"/>
      <c r="F72" s="647"/>
      <c r="G72" s="639"/>
      <c r="H72" s="646"/>
      <c r="I72" s="667"/>
      <c r="J72" s="647"/>
      <c r="K72" s="718"/>
      <c r="L72" s="719"/>
      <c r="M72" s="720"/>
      <c r="N72" s="667"/>
      <c r="O72" s="718"/>
      <c r="P72" s="718"/>
      <c r="Q72" s="719"/>
      <c r="R72" s="720"/>
      <c r="S72" s="667"/>
      <c r="T72" s="718"/>
    </row>
    <row r="73" spans="1:20" s="104" customFormat="1" x14ac:dyDescent="0.25">
      <c r="A73" s="663"/>
      <c r="B73" s="666"/>
      <c r="C73" s="639"/>
      <c r="D73" s="646"/>
      <c r="E73" s="667"/>
      <c r="F73" s="647"/>
      <c r="G73" s="639"/>
      <c r="H73" s="646"/>
      <c r="I73" s="667"/>
      <c r="J73" s="647"/>
      <c r="K73" s="718"/>
      <c r="L73" s="719"/>
      <c r="M73" s="720"/>
      <c r="N73" s="667"/>
      <c r="O73" s="718"/>
      <c r="P73" s="718"/>
      <c r="Q73" s="719"/>
      <c r="R73" s="720"/>
      <c r="S73" s="667"/>
      <c r="T73" s="718"/>
    </row>
    <row r="74" spans="1:20" s="104" customFormat="1" x14ac:dyDescent="0.25">
      <c r="A74" s="663"/>
      <c r="B74" s="666"/>
      <c r="C74" s="639"/>
      <c r="D74" s="646"/>
      <c r="E74" s="667"/>
      <c r="F74" s="647"/>
      <c r="G74" s="639"/>
      <c r="H74" s="646"/>
      <c r="I74" s="667"/>
      <c r="J74" s="647"/>
      <c r="K74" s="718"/>
      <c r="L74" s="719"/>
      <c r="M74" s="720"/>
      <c r="N74" s="667"/>
      <c r="O74" s="718"/>
      <c r="P74" s="718"/>
      <c r="Q74" s="719"/>
      <c r="R74" s="720"/>
      <c r="S74" s="667"/>
      <c r="T74" s="718"/>
    </row>
    <row r="75" spans="1:20" s="104" customFormat="1" x14ac:dyDescent="0.25">
      <c r="A75" s="663"/>
      <c r="B75" s="666"/>
      <c r="C75" s="639"/>
      <c r="D75" s="646"/>
      <c r="E75" s="667"/>
      <c r="F75" s="647"/>
      <c r="G75" s="639"/>
      <c r="H75" s="646"/>
      <c r="I75" s="667"/>
      <c r="J75" s="647"/>
      <c r="K75" s="718"/>
      <c r="L75" s="719"/>
      <c r="M75" s="720"/>
      <c r="N75" s="667"/>
      <c r="O75" s="718"/>
      <c r="P75" s="718"/>
      <c r="Q75" s="719"/>
      <c r="R75" s="720"/>
      <c r="S75" s="667"/>
      <c r="T75" s="718"/>
    </row>
    <row r="76" spans="1:20" s="104" customFormat="1" x14ac:dyDescent="0.25">
      <c r="A76" s="663"/>
      <c r="B76" s="666"/>
      <c r="C76" s="639"/>
      <c r="D76" s="646"/>
      <c r="E76" s="667"/>
      <c r="F76" s="647"/>
      <c r="G76" s="639"/>
      <c r="H76" s="646"/>
      <c r="I76" s="667"/>
      <c r="J76" s="647"/>
      <c r="K76" s="718"/>
      <c r="L76" s="719"/>
      <c r="M76" s="720"/>
      <c r="N76" s="667"/>
      <c r="O76" s="718"/>
      <c r="P76" s="718"/>
      <c r="Q76" s="719"/>
      <c r="R76" s="720"/>
      <c r="S76" s="667"/>
      <c r="T76" s="718"/>
    </row>
    <row r="77" spans="1:20" s="104" customFormat="1" x14ac:dyDescent="0.25">
      <c r="A77" s="663"/>
      <c r="B77" s="666"/>
      <c r="C77" s="639"/>
      <c r="D77" s="646"/>
      <c r="E77" s="667"/>
      <c r="F77" s="647"/>
      <c r="G77" s="639"/>
      <c r="H77" s="646"/>
      <c r="I77" s="667"/>
      <c r="J77" s="647"/>
      <c r="K77" s="718"/>
      <c r="L77" s="719"/>
      <c r="M77" s="720"/>
      <c r="N77" s="667"/>
      <c r="O77" s="718"/>
      <c r="P77" s="718"/>
      <c r="Q77" s="719"/>
      <c r="R77" s="720"/>
      <c r="S77" s="667"/>
      <c r="T77" s="718"/>
    </row>
    <row r="78" spans="1:20" s="104" customFormat="1" x14ac:dyDescent="0.25">
      <c r="A78" s="663"/>
      <c r="B78" s="666"/>
      <c r="C78" s="639"/>
      <c r="D78" s="646"/>
      <c r="E78" s="667"/>
      <c r="F78" s="647"/>
      <c r="G78" s="639"/>
      <c r="H78" s="646"/>
      <c r="I78" s="667"/>
      <c r="J78" s="647"/>
      <c r="K78" s="718"/>
      <c r="L78" s="719"/>
      <c r="M78" s="720"/>
      <c r="N78" s="667"/>
      <c r="O78" s="718"/>
      <c r="P78" s="718"/>
      <c r="Q78" s="719"/>
      <c r="R78" s="720"/>
      <c r="S78" s="667"/>
      <c r="T78" s="718"/>
    </row>
    <row r="79" spans="1:20" s="104" customFormat="1" x14ac:dyDescent="0.25">
      <c r="A79" s="663"/>
      <c r="B79" s="666"/>
      <c r="C79" s="639"/>
      <c r="D79" s="646"/>
      <c r="E79" s="667"/>
      <c r="F79" s="647"/>
      <c r="G79" s="639"/>
      <c r="H79" s="646"/>
      <c r="I79" s="667"/>
      <c r="J79" s="647"/>
      <c r="K79" s="718"/>
      <c r="L79" s="719"/>
      <c r="M79" s="720"/>
      <c r="N79" s="667"/>
      <c r="O79" s="718"/>
      <c r="P79" s="718"/>
      <c r="Q79" s="719"/>
      <c r="R79" s="720"/>
      <c r="S79" s="667"/>
      <c r="T79" s="718"/>
    </row>
    <row r="80" spans="1:20" s="104" customFormat="1" x14ac:dyDescent="0.25">
      <c r="A80" s="663"/>
      <c r="B80" s="666"/>
      <c r="C80" s="639"/>
      <c r="D80" s="646"/>
      <c r="E80" s="667"/>
      <c r="F80" s="647"/>
      <c r="G80" s="639"/>
      <c r="H80" s="646"/>
      <c r="I80" s="667"/>
      <c r="J80" s="647"/>
      <c r="K80" s="718"/>
      <c r="L80" s="719"/>
      <c r="M80" s="720"/>
      <c r="N80" s="667"/>
      <c r="O80" s="718"/>
      <c r="P80" s="718"/>
      <c r="Q80" s="719"/>
      <c r="R80" s="720"/>
      <c r="S80" s="667"/>
      <c r="T80" s="718"/>
    </row>
    <row r="81" spans="1:20" s="104" customFormat="1" x14ac:dyDescent="0.25">
      <c r="A81" s="663"/>
      <c r="B81" s="666"/>
      <c r="C81" s="639"/>
      <c r="D81" s="646"/>
      <c r="E81" s="667"/>
      <c r="F81" s="647"/>
      <c r="G81" s="639"/>
      <c r="H81" s="646"/>
      <c r="I81" s="667"/>
      <c r="J81" s="647"/>
      <c r="K81" s="718"/>
      <c r="L81" s="719"/>
      <c r="M81" s="720"/>
      <c r="N81" s="667"/>
      <c r="O81" s="718"/>
      <c r="P81" s="718"/>
      <c r="Q81" s="719"/>
      <c r="R81" s="720"/>
      <c r="S81" s="667"/>
      <c r="T81" s="718"/>
    </row>
    <row r="82" spans="1:20" s="104" customFormat="1" x14ac:dyDescent="0.25">
      <c r="A82" s="663"/>
      <c r="B82" s="666"/>
      <c r="C82" s="639"/>
      <c r="D82" s="646"/>
      <c r="E82" s="667"/>
      <c r="F82" s="647"/>
      <c r="G82" s="639"/>
      <c r="H82" s="646"/>
      <c r="I82" s="667"/>
      <c r="J82" s="647"/>
      <c r="K82" s="718"/>
      <c r="L82" s="719"/>
      <c r="M82" s="720"/>
      <c r="N82" s="667"/>
      <c r="O82" s="718"/>
      <c r="P82" s="718"/>
      <c r="Q82" s="719"/>
      <c r="R82" s="720"/>
      <c r="S82" s="667"/>
      <c r="T82" s="718"/>
    </row>
    <row r="83" spans="1:20" s="104" customFormat="1" x14ac:dyDescent="0.25">
      <c r="A83" s="663"/>
      <c r="B83" s="666"/>
      <c r="C83" s="639"/>
      <c r="D83" s="646"/>
      <c r="E83" s="667"/>
      <c r="F83" s="647"/>
      <c r="G83" s="639"/>
      <c r="H83" s="646"/>
      <c r="I83" s="667"/>
      <c r="J83" s="647"/>
      <c r="K83" s="718"/>
      <c r="L83" s="719"/>
      <c r="M83" s="720"/>
      <c r="N83" s="667"/>
      <c r="O83" s="718"/>
      <c r="P83" s="718"/>
      <c r="Q83" s="719"/>
      <c r="R83" s="720"/>
      <c r="S83" s="667"/>
      <c r="T83" s="718"/>
    </row>
    <row r="84" spans="1:20" s="104" customFormat="1" x14ac:dyDescent="0.25">
      <c r="A84" s="663"/>
      <c r="B84" s="666"/>
      <c r="C84" s="639"/>
      <c r="D84" s="646"/>
      <c r="E84" s="667"/>
      <c r="F84" s="647"/>
      <c r="G84" s="639"/>
      <c r="H84" s="646"/>
      <c r="I84" s="667"/>
      <c r="J84" s="647"/>
      <c r="K84" s="718"/>
      <c r="L84" s="719"/>
      <c r="M84" s="720"/>
      <c r="N84" s="667"/>
      <c r="O84" s="718"/>
      <c r="P84" s="718"/>
      <c r="Q84" s="719"/>
      <c r="R84" s="720"/>
      <c r="S84" s="667"/>
      <c r="T84" s="718"/>
    </row>
    <row r="85" spans="1:20" s="104" customFormat="1" x14ac:dyDescent="0.25">
      <c r="A85" s="663"/>
      <c r="B85" s="666"/>
      <c r="C85" s="639"/>
      <c r="D85" s="646"/>
      <c r="E85" s="667"/>
      <c r="F85" s="647"/>
      <c r="G85" s="639"/>
      <c r="H85" s="646"/>
      <c r="I85" s="667"/>
      <c r="J85" s="647"/>
      <c r="K85" s="718"/>
      <c r="L85" s="719"/>
      <c r="M85" s="720"/>
      <c r="N85" s="667"/>
      <c r="O85" s="718"/>
      <c r="P85" s="718"/>
      <c r="Q85" s="719"/>
      <c r="R85" s="720"/>
      <c r="S85" s="667"/>
      <c r="T85" s="718"/>
    </row>
    <row r="86" spans="1:20" s="104" customFormat="1" x14ac:dyDescent="0.25">
      <c r="A86" s="663"/>
      <c r="B86" s="666"/>
      <c r="C86" s="639"/>
      <c r="D86" s="646"/>
      <c r="E86" s="667"/>
      <c r="F86" s="647"/>
      <c r="G86" s="639"/>
      <c r="H86" s="646"/>
      <c r="I86" s="667"/>
      <c r="J86" s="647"/>
      <c r="K86" s="718"/>
      <c r="L86" s="719"/>
      <c r="M86" s="720"/>
      <c r="N86" s="667"/>
      <c r="O86" s="718"/>
      <c r="P86" s="718"/>
      <c r="Q86" s="719"/>
      <c r="R86" s="720"/>
      <c r="S86" s="667"/>
      <c r="T86" s="718"/>
    </row>
    <row r="87" spans="1:20" s="104" customFormat="1" x14ac:dyDescent="0.25">
      <c r="A87" s="663"/>
      <c r="B87" s="666"/>
      <c r="C87" s="639"/>
      <c r="D87" s="646"/>
      <c r="E87" s="667"/>
      <c r="F87" s="647"/>
      <c r="G87" s="639"/>
      <c r="H87" s="646"/>
      <c r="I87" s="667"/>
      <c r="J87" s="647"/>
      <c r="K87" s="718"/>
      <c r="L87" s="719"/>
      <c r="M87" s="720"/>
      <c r="N87" s="667"/>
      <c r="O87" s="718"/>
      <c r="P87" s="718"/>
      <c r="Q87" s="719"/>
      <c r="R87" s="720"/>
      <c r="S87" s="667"/>
      <c r="T87" s="718"/>
    </row>
    <row r="88" spans="1:20" s="104" customFormat="1" x14ac:dyDescent="0.25">
      <c r="A88" s="663"/>
      <c r="B88" s="666"/>
      <c r="C88" s="639"/>
      <c r="D88" s="646"/>
      <c r="E88" s="667"/>
      <c r="F88" s="647"/>
      <c r="G88" s="639"/>
      <c r="H88" s="646"/>
      <c r="I88" s="667"/>
      <c r="J88" s="647"/>
      <c r="K88" s="718"/>
      <c r="L88" s="719"/>
      <c r="M88" s="720"/>
      <c r="N88" s="667"/>
      <c r="O88" s="718"/>
      <c r="P88" s="718"/>
      <c r="Q88" s="719"/>
      <c r="R88" s="720"/>
      <c r="S88" s="667"/>
      <c r="T88" s="718"/>
    </row>
    <row r="89" spans="1:20" s="104" customFormat="1" x14ac:dyDescent="0.25">
      <c r="A89" s="663"/>
      <c r="B89" s="666"/>
      <c r="C89" s="639"/>
      <c r="D89" s="646"/>
      <c r="E89" s="667"/>
      <c r="F89" s="647"/>
      <c r="G89" s="639"/>
      <c r="H89" s="646"/>
      <c r="I89" s="667"/>
      <c r="J89" s="647"/>
      <c r="K89" s="718"/>
      <c r="L89" s="719"/>
      <c r="M89" s="720"/>
      <c r="N89" s="667"/>
      <c r="O89" s="718"/>
      <c r="P89" s="718"/>
      <c r="Q89" s="719"/>
      <c r="R89" s="720"/>
      <c r="S89" s="667"/>
      <c r="T89" s="718"/>
    </row>
    <row r="90" spans="1:20" s="104" customFormat="1" x14ac:dyDescent="0.25">
      <c r="A90" s="663"/>
      <c r="B90" s="666"/>
      <c r="C90" s="639"/>
      <c r="D90" s="646"/>
      <c r="E90" s="667"/>
      <c r="F90" s="647"/>
      <c r="G90" s="639"/>
      <c r="H90" s="646"/>
      <c r="I90" s="667"/>
      <c r="J90" s="647"/>
      <c r="K90" s="718"/>
      <c r="L90" s="719"/>
      <c r="M90" s="720"/>
      <c r="N90" s="667"/>
      <c r="O90" s="718"/>
      <c r="P90" s="718"/>
      <c r="Q90" s="719"/>
      <c r="R90" s="720"/>
      <c r="S90" s="667"/>
      <c r="T90" s="718"/>
    </row>
    <row r="91" spans="1:20" s="104" customFormat="1" x14ac:dyDescent="0.25">
      <c r="A91" s="663"/>
      <c r="B91" s="666"/>
      <c r="C91" s="639"/>
      <c r="D91" s="646"/>
      <c r="E91" s="667"/>
      <c r="F91" s="647"/>
      <c r="G91" s="639"/>
      <c r="H91" s="646"/>
      <c r="I91" s="667"/>
      <c r="J91" s="647"/>
      <c r="K91" s="718"/>
      <c r="L91" s="719"/>
      <c r="M91" s="720"/>
      <c r="N91" s="667"/>
      <c r="O91" s="718"/>
      <c r="P91" s="718"/>
      <c r="Q91" s="719"/>
      <c r="R91" s="720"/>
      <c r="S91" s="667"/>
      <c r="T91" s="718"/>
    </row>
    <row r="92" spans="1:20" s="104" customFormat="1" x14ac:dyDescent="0.25">
      <c r="A92" s="663"/>
      <c r="B92" s="666"/>
      <c r="C92" s="639"/>
      <c r="D92" s="646"/>
      <c r="E92" s="667"/>
      <c r="F92" s="647"/>
      <c r="G92" s="639"/>
      <c r="H92" s="646"/>
      <c r="I92" s="667"/>
      <c r="J92" s="647"/>
      <c r="K92" s="718"/>
      <c r="L92" s="719"/>
      <c r="M92" s="720"/>
      <c r="N92" s="667"/>
      <c r="O92" s="718"/>
      <c r="P92" s="718"/>
      <c r="Q92" s="719"/>
      <c r="R92" s="720"/>
      <c r="S92" s="667"/>
      <c r="T92" s="718"/>
    </row>
    <row r="93" spans="1:20" s="104" customFormat="1" x14ac:dyDescent="0.25">
      <c r="A93" s="663"/>
      <c r="B93" s="666"/>
      <c r="C93" s="639"/>
      <c r="D93" s="646"/>
      <c r="E93" s="667"/>
      <c r="F93" s="647"/>
      <c r="G93" s="639"/>
      <c r="H93" s="646"/>
      <c r="I93" s="667"/>
      <c r="J93" s="647"/>
      <c r="K93" s="718"/>
      <c r="L93" s="719"/>
      <c r="M93" s="720"/>
      <c r="N93" s="667"/>
      <c r="O93" s="718"/>
      <c r="P93" s="718"/>
      <c r="Q93" s="719"/>
      <c r="R93" s="720"/>
      <c r="S93" s="667"/>
      <c r="T93" s="718"/>
    </row>
    <row r="94" spans="1:20" s="104" customFormat="1" x14ac:dyDescent="0.25">
      <c r="A94" s="663"/>
      <c r="B94" s="666"/>
      <c r="C94" s="639"/>
      <c r="D94" s="646"/>
      <c r="E94" s="667"/>
      <c r="F94" s="647"/>
      <c r="G94" s="639"/>
      <c r="H94" s="646"/>
      <c r="I94" s="667"/>
      <c r="J94" s="647"/>
      <c r="K94" s="718"/>
      <c r="L94" s="719"/>
      <c r="M94" s="720"/>
      <c r="N94" s="667"/>
      <c r="O94" s="718"/>
      <c r="P94" s="718"/>
      <c r="Q94" s="719"/>
      <c r="R94" s="720"/>
      <c r="S94" s="667"/>
      <c r="T94" s="718"/>
    </row>
    <row r="95" spans="1:20" s="104" customFormat="1" x14ac:dyDescent="0.25">
      <c r="A95" s="663"/>
      <c r="B95" s="666"/>
      <c r="C95" s="639"/>
      <c r="D95" s="646"/>
      <c r="E95" s="667"/>
      <c r="F95" s="647"/>
      <c r="G95" s="639"/>
      <c r="H95" s="646"/>
      <c r="I95" s="667"/>
      <c r="J95" s="647"/>
      <c r="K95" s="718"/>
      <c r="L95" s="719"/>
      <c r="M95" s="720"/>
      <c r="N95" s="667"/>
      <c r="O95" s="718"/>
      <c r="P95" s="718"/>
      <c r="Q95" s="719"/>
      <c r="R95" s="720"/>
      <c r="S95" s="667"/>
      <c r="T95" s="718"/>
    </row>
    <row r="96" spans="1:20" s="104" customFormat="1" x14ac:dyDescent="0.25">
      <c r="A96" s="663"/>
      <c r="B96" s="666"/>
      <c r="C96" s="639"/>
      <c r="D96" s="646"/>
      <c r="E96" s="667"/>
      <c r="F96" s="647"/>
      <c r="G96" s="639"/>
      <c r="H96" s="646"/>
      <c r="I96" s="667"/>
      <c r="J96" s="647"/>
      <c r="K96" s="718"/>
      <c r="L96" s="719"/>
      <c r="M96" s="720"/>
      <c r="N96" s="667"/>
      <c r="O96" s="718"/>
      <c r="P96" s="718"/>
      <c r="Q96" s="719"/>
      <c r="R96" s="720"/>
      <c r="S96" s="667"/>
      <c r="T96" s="718"/>
    </row>
    <row r="97" spans="1:20" s="104" customFormat="1" x14ac:dyDescent="0.25">
      <c r="A97" s="663"/>
      <c r="B97" s="666"/>
      <c r="C97" s="639"/>
      <c r="D97" s="646"/>
      <c r="E97" s="667"/>
      <c r="F97" s="647"/>
      <c r="G97" s="639"/>
      <c r="H97" s="646"/>
      <c r="I97" s="667"/>
      <c r="J97" s="647"/>
      <c r="K97" s="718"/>
      <c r="L97" s="719"/>
      <c r="M97" s="720"/>
      <c r="N97" s="667"/>
      <c r="O97" s="718"/>
      <c r="P97" s="718"/>
      <c r="Q97" s="719"/>
      <c r="R97" s="720"/>
      <c r="S97" s="667"/>
      <c r="T97" s="718"/>
    </row>
    <row r="98" spans="1:20" s="104" customFormat="1" x14ac:dyDescent="0.25">
      <c r="A98" s="663"/>
      <c r="B98" s="666"/>
      <c r="C98" s="639"/>
      <c r="D98" s="646"/>
      <c r="E98" s="667"/>
      <c r="F98" s="647"/>
      <c r="G98" s="639"/>
      <c r="H98" s="646"/>
      <c r="I98" s="667"/>
      <c r="J98" s="647"/>
      <c r="K98" s="718"/>
      <c r="L98" s="719"/>
      <c r="M98" s="720"/>
      <c r="N98" s="667"/>
      <c r="O98" s="718"/>
      <c r="P98" s="718"/>
      <c r="Q98" s="719"/>
      <c r="R98" s="720"/>
      <c r="S98" s="667"/>
      <c r="T98" s="718"/>
    </row>
    <row r="99" spans="1:20" s="104" customFormat="1" x14ac:dyDescent="0.25">
      <c r="A99" s="663"/>
      <c r="B99" s="666"/>
      <c r="C99" s="639"/>
      <c r="D99" s="646"/>
      <c r="E99" s="667"/>
      <c r="F99" s="647"/>
      <c r="G99" s="639"/>
      <c r="H99" s="646"/>
      <c r="I99" s="667"/>
      <c r="J99" s="647"/>
      <c r="K99" s="718"/>
      <c r="L99" s="719"/>
      <c r="M99" s="720"/>
      <c r="N99" s="667"/>
      <c r="O99" s="718"/>
      <c r="P99" s="718"/>
      <c r="Q99" s="719"/>
      <c r="R99" s="720"/>
      <c r="S99" s="667"/>
      <c r="T99" s="718"/>
    </row>
    <row r="100" spans="1:20" s="104" customFormat="1" x14ac:dyDescent="0.25">
      <c r="A100" s="663"/>
      <c r="B100" s="666"/>
      <c r="C100" s="639"/>
      <c r="D100" s="646"/>
      <c r="E100" s="667"/>
      <c r="F100" s="647"/>
      <c r="G100" s="639"/>
      <c r="H100" s="646"/>
      <c r="I100" s="667"/>
      <c r="J100" s="647"/>
      <c r="K100" s="718"/>
      <c r="L100" s="719"/>
      <c r="M100" s="720"/>
      <c r="N100" s="667"/>
      <c r="O100" s="718"/>
      <c r="P100" s="718"/>
      <c r="Q100" s="719"/>
      <c r="R100" s="720"/>
      <c r="S100" s="667"/>
      <c r="T100" s="718"/>
    </row>
    <row r="101" spans="1:20" s="104" customFormat="1" x14ac:dyDescent="0.25">
      <c r="A101" s="663"/>
      <c r="B101" s="666"/>
      <c r="C101" s="639"/>
      <c r="D101" s="646"/>
      <c r="E101" s="667"/>
      <c r="F101" s="647"/>
      <c r="G101" s="639"/>
      <c r="H101" s="646"/>
      <c r="I101" s="667"/>
      <c r="J101" s="647"/>
      <c r="K101" s="718"/>
      <c r="L101" s="719"/>
      <c r="M101" s="720"/>
      <c r="N101" s="667"/>
      <c r="O101" s="718"/>
      <c r="P101" s="718"/>
      <c r="Q101" s="719"/>
      <c r="R101" s="720"/>
      <c r="S101" s="667"/>
      <c r="T101" s="718"/>
    </row>
    <row r="102" spans="1:20" s="104" customFormat="1" x14ac:dyDescent="0.25">
      <c r="A102" s="663"/>
      <c r="B102" s="666"/>
      <c r="C102" s="639"/>
      <c r="D102" s="646"/>
      <c r="E102" s="667"/>
      <c r="F102" s="647"/>
      <c r="G102" s="639"/>
      <c r="H102" s="646"/>
      <c r="I102" s="667"/>
      <c r="J102" s="647"/>
      <c r="K102" s="718"/>
      <c r="L102" s="719"/>
      <c r="M102" s="720"/>
      <c r="N102" s="667"/>
      <c r="O102" s="718"/>
      <c r="P102" s="718"/>
      <c r="Q102" s="719"/>
      <c r="R102" s="720"/>
      <c r="S102" s="667"/>
      <c r="T102" s="718"/>
    </row>
    <row r="103" spans="1:20" s="104" customFormat="1" x14ac:dyDescent="0.25">
      <c r="A103" s="663"/>
      <c r="B103" s="666"/>
      <c r="C103" s="639"/>
      <c r="D103" s="646"/>
      <c r="E103" s="667"/>
      <c r="F103" s="647"/>
      <c r="G103" s="639"/>
      <c r="H103" s="646"/>
      <c r="I103" s="667"/>
      <c r="J103" s="647"/>
      <c r="K103" s="718"/>
      <c r="L103" s="719"/>
      <c r="M103" s="720"/>
      <c r="N103" s="667"/>
      <c r="O103" s="718"/>
      <c r="P103" s="718"/>
      <c r="Q103" s="719"/>
      <c r="R103" s="720"/>
      <c r="S103" s="667"/>
      <c r="T103" s="718"/>
    </row>
    <row r="104" spans="1:20" s="104" customFormat="1" x14ac:dyDescent="0.25">
      <c r="A104" s="663"/>
      <c r="B104" s="666"/>
      <c r="C104" s="639"/>
      <c r="D104" s="646"/>
      <c r="E104" s="667"/>
      <c r="F104" s="647"/>
      <c r="G104" s="639"/>
      <c r="H104" s="646"/>
      <c r="I104" s="667"/>
      <c r="J104" s="647"/>
      <c r="K104" s="718"/>
      <c r="L104" s="719"/>
      <c r="M104" s="720"/>
      <c r="N104" s="667"/>
      <c r="O104" s="718"/>
      <c r="P104" s="718"/>
      <c r="Q104" s="719"/>
      <c r="R104" s="720"/>
      <c r="S104" s="667"/>
      <c r="T104" s="718"/>
    </row>
    <row r="105" spans="1:20" s="104" customFormat="1" x14ac:dyDescent="0.25">
      <c r="A105" s="663"/>
      <c r="B105" s="666"/>
      <c r="C105" s="639"/>
      <c r="D105" s="646"/>
      <c r="E105" s="667"/>
      <c r="F105" s="647"/>
      <c r="G105" s="639"/>
      <c r="H105" s="646"/>
      <c r="I105" s="667"/>
      <c r="J105" s="647"/>
      <c r="K105" s="718"/>
      <c r="L105" s="719"/>
      <c r="M105" s="720"/>
      <c r="N105" s="667"/>
      <c r="O105" s="718"/>
      <c r="P105" s="718"/>
      <c r="Q105" s="719"/>
      <c r="R105" s="720"/>
      <c r="S105" s="667"/>
      <c r="T105" s="718"/>
    </row>
    <row r="106" spans="1:20" s="104" customFormat="1" x14ac:dyDescent="0.25">
      <c r="A106" s="663"/>
      <c r="B106" s="666"/>
      <c r="C106" s="639"/>
      <c r="D106" s="646"/>
      <c r="E106" s="667"/>
      <c r="F106" s="647"/>
      <c r="G106" s="639"/>
      <c r="H106" s="646"/>
      <c r="I106" s="667"/>
      <c r="J106" s="647"/>
      <c r="K106" s="718"/>
      <c r="L106" s="719"/>
      <c r="M106" s="720"/>
      <c r="N106" s="667"/>
      <c r="O106" s="718"/>
      <c r="P106" s="718"/>
      <c r="Q106" s="719"/>
      <c r="R106" s="720"/>
      <c r="S106" s="667"/>
      <c r="T106" s="718"/>
    </row>
    <row r="107" spans="1:20" s="104" customFormat="1" x14ac:dyDescent="0.25">
      <c r="A107" s="663"/>
      <c r="B107" s="666"/>
      <c r="C107" s="639"/>
      <c r="D107" s="646"/>
      <c r="E107" s="667"/>
      <c r="F107" s="647"/>
      <c r="G107" s="639"/>
      <c r="H107" s="646"/>
      <c r="I107" s="667"/>
      <c r="J107" s="647"/>
      <c r="K107" s="718"/>
      <c r="L107" s="719"/>
      <c r="M107" s="720"/>
      <c r="N107" s="667"/>
      <c r="O107" s="718"/>
      <c r="P107" s="718"/>
      <c r="Q107" s="719"/>
      <c r="R107" s="720"/>
      <c r="S107" s="667"/>
      <c r="T107" s="718"/>
    </row>
    <row r="108" spans="1:20" s="104" customFormat="1" x14ac:dyDescent="0.25">
      <c r="A108" s="663"/>
      <c r="B108" s="666"/>
      <c r="C108" s="639"/>
      <c r="D108" s="646"/>
      <c r="E108" s="667"/>
      <c r="F108" s="647"/>
      <c r="G108" s="639"/>
      <c r="H108" s="646"/>
      <c r="I108" s="667"/>
      <c r="J108" s="647"/>
      <c r="K108" s="718"/>
      <c r="L108" s="719"/>
      <c r="M108" s="720"/>
      <c r="N108" s="667"/>
      <c r="O108" s="718"/>
      <c r="P108" s="718"/>
      <c r="Q108" s="719"/>
      <c r="R108" s="720"/>
      <c r="S108" s="667"/>
      <c r="T108" s="718"/>
    </row>
    <row r="109" spans="1:20" s="104" customFormat="1" x14ac:dyDescent="0.25">
      <c r="A109" s="663"/>
      <c r="B109" s="666"/>
      <c r="C109" s="639"/>
      <c r="D109" s="646"/>
      <c r="E109" s="667"/>
      <c r="F109" s="647"/>
      <c r="G109" s="639"/>
      <c r="H109" s="646"/>
      <c r="I109" s="667"/>
      <c r="J109" s="647"/>
      <c r="K109" s="718"/>
      <c r="L109" s="719"/>
      <c r="M109" s="720"/>
      <c r="N109" s="667"/>
      <c r="O109" s="718"/>
      <c r="P109" s="718"/>
      <c r="Q109" s="719"/>
      <c r="R109" s="720"/>
      <c r="S109" s="667"/>
      <c r="T109" s="718"/>
    </row>
    <row r="110" spans="1:20" s="104" customFormat="1" x14ac:dyDescent="0.25">
      <c r="A110" s="663"/>
      <c r="B110" s="666"/>
      <c r="C110" s="639"/>
      <c r="D110" s="646"/>
      <c r="E110" s="667"/>
      <c r="F110" s="647"/>
      <c r="G110" s="639"/>
      <c r="H110" s="646"/>
      <c r="I110" s="667"/>
      <c r="J110" s="647"/>
      <c r="K110" s="718"/>
      <c r="L110" s="719"/>
      <c r="M110" s="720"/>
      <c r="N110" s="667"/>
      <c r="O110" s="718"/>
      <c r="P110" s="718"/>
      <c r="Q110" s="719"/>
      <c r="R110" s="720"/>
      <c r="S110" s="667"/>
      <c r="T110" s="718"/>
    </row>
    <row r="111" spans="1:20" s="103" customFormat="1" x14ac:dyDescent="0.25">
      <c r="A111" s="663"/>
      <c r="B111" s="666"/>
      <c r="C111" s="639"/>
      <c r="D111" s="646"/>
      <c r="E111" s="667"/>
      <c r="F111" s="647"/>
      <c r="G111" s="639"/>
      <c r="H111" s="646"/>
      <c r="I111" s="667"/>
      <c r="J111" s="647"/>
      <c r="K111" s="718"/>
      <c r="L111" s="719"/>
      <c r="M111" s="720"/>
      <c r="N111" s="667"/>
      <c r="O111" s="718"/>
      <c r="P111" s="718"/>
      <c r="Q111" s="719"/>
      <c r="R111" s="720"/>
      <c r="S111" s="667"/>
      <c r="T111" s="718"/>
    </row>
    <row r="112" spans="1:20" s="103" customFormat="1" x14ac:dyDescent="0.25">
      <c r="A112" s="663"/>
      <c r="B112" s="666"/>
      <c r="C112" s="639"/>
      <c r="D112" s="646"/>
      <c r="E112" s="667"/>
      <c r="F112" s="647"/>
      <c r="G112" s="639"/>
      <c r="H112" s="646"/>
      <c r="I112" s="667"/>
      <c r="J112" s="647"/>
      <c r="K112" s="718"/>
      <c r="L112" s="719"/>
      <c r="M112" s="720"/>
      <c r="N112" s="667"/>
      <c r="O112" s="718"/>
      <c r="P112" s="718"/>
      <c r="Q112" s="719"/>
      <c r="R112" s="720"/>
      <c r="S112" s="667"/>
      <c r="T112" s="718"/>
    </row>
    <row r="113" spans="1:20" s="103" customFormat="1" x14ac:dyDescent="0.25">
      <c r="A113" s="663"/>
      <c r="B113" s="666"/>
      <c r="C113" s="639"/>
      <c r="D113" s="646"/>
      <c r="E113" s="667"/>
      <c r="F113" s="647"/>
      <c r="G113" s="639"/>
      <c r="H113" s="646"/>
      <c r="I113" s="667"/>
      <c r="J113" s="647"/>
      <c r="K113" s="718"/>
      <c r="L113" s="719"/>
      <c r="M113" s="720"/>
      <c r="N113" s="667"/>
      <c r="O113" s="718"/>
      <c r="P113" s="718"/>
      <c r="Q113" s="719"/>
      <c r="R113" s="720"/>
      <c r="S113" s="667"/>
      <c r="T113" s="718"/>
    </row>
    <row r="114" spans="1:20" s="103" customFormat="1" x14ac:dyDescent="0.25">
      <c r="A114" s="663"/>
      <c r="B114" s="666"/>
      <c r="C114" s="639"/>
      <c r="D114" s="646"/>
      <c r="E114" s="667"/>
      <c r="F114" s="647"/>
      <c r="G114" s="639"/>
      <c r="H114" s="646"/>
      <c r="I114" s="667"/>
      <c r="J114" s="647"/>
      <c r="K114" s="718"/>
      <c r="L114" s="719"/>
      <c r="M114" s="720"/>
      <c r="N114" s="667"/>
      <c r="O114" s="718"/>
      <c r="P114" s="718"/>
      <c r="Q114" s="719"/>
      <c r="R114" s="720"/>
      <c r="S114" s="667"/>
      <c r="T114" s="718"/>
    </row>
    <row r="115" spans="1:20" s="103" customFormat="1" x14ac:dyDescent="0.25">
      <c r="A115" s="663"/>
      <c r="B115" s="666"/>
      <c r="C115" s="639"/>
      <c r="D115" s="646"/>
      <c r="E115" s="667"/>
      <c r="F115" s="647"/>
      <c r="G115" s="639"/>
      <c r="H115" s="646"/>
      <c r="I115" s="667"/>
      <c r="J115" s="647"/>
      <c r="K115" s="718"/>
      <c r="L115" s="719"/>
      <c r="M115" s="720"/>
      <c r="N115" s="667"/>
      <c r="O115" s="718"/>
      <c r="P115" s="718"/>
      <c r="Q115" s="719"/>
      <c r="R115" s="720"/>
      <c r="S115" s="667"/>
      <c r="T115" s="718"/>
    </row>
    <row r="116" spans="1:20" s="103" customFormat="1" x14ac:dyDescent="0.25">
      <c r="A116" s="663"/>
      <c r="B116" s="666"/>
      <c r="C116" s="639"/>
      <c r="D116" s="646"/>
      <c r="E116" s="667"/>
      <c r="F116" s="647"/>
      <c r="G116" s="639"/>
      <c r="H116" s="646"/>
      <c r="I116" s="667"/>
      <c r="J116" s="647"/>
      <c r="K116" s="718"/>
      <c r="L116" s="719"/>
      <c r="M116" s="720"/>
      <c r="N116" s="667"/>
      <c r="O116" s="718"/>
      <c r="P116" s="718"/>
      <c r="Q116" s="719"/>
      <c r="R116" s="720"/>
      <c r="S116" s="667"/>
      <c r="T116" s="718"/>
    </row>
    <row r="117" spans="1:20" s="103" customFormat="1" x14ac:dyDescent="0.25">
      <c r="A117" s="663"/>
      <c r="B117" s="666"/>
      <c r="C117" s="639"/>
      <c r="D117" s="646"/>
      <c r="E117" s="667"/>
      <c r="F117" s="647"/>
      <c r="G117" s="639"/>
      <c r="H117" s="646"/>
      <c r="I117" s="667"/>
      <c r="J117" s="647"/>
      <c r="K117" s="718"/>
      <c r="L117" s="719"/>
      <c r="M117" s="720"/>
      <c r="N117" s="667"/>
      <c r="O117" s="718"/>
      <c r="P117" s="718"/>
      <c r="Q117" s="719"/>
      <c r="R117" s="720"/>
      <c r="S117" s="667"/>
      <c r="T117" s="718"/>
    </row>
    <row r="118" spans="1:20" s="103" customFormat="1" x14ac:dyDescent="0.25">
      <c r="A118" s="663"/>
      <c r="B118" s="666"/>
      <c r="C118" s="639"/>
      <c r="D118" s="646"/>
      <c r="E118" s="667"/>
      <c r="F118" s="647"/>
      <c r="G118" s="639"/>
      <c r="H118" s="646"/>
      <c r="I118" s="667"/>
      <c r="J118" s="647"/>
      <c r="K118" s="718"/>
      <c r="L118" s="719"/>
      <c r="M118" s="720"/>
      <c r="N118" s="667"/>
      <c r="O118" s="718"/>
      <c r="P118" s="718"/>
      <c r="Q118" s="719"/>
      <c r="R118" s="720"/>
      <c r="S118" s="667"/>
      <c r="T118" s="718"/>
    </row>
    <row r="119" spans="1:20" s="103" customFormat="1" x14ac:dyDescent="0.25">
      <c r="A119" s="663"/>
      <c r="B119" s="666"/>
      <c r="C119" s="639"/>
      <c r="D119" s="646"/>
      <c r="E119" s="667"/>
      <c r="F119" s="647"/>
      <c r="G119" s="639"/>
      <c r="H119" s="646"/>
      <c r="I119" s="667"/>
      <c r="J119" s="647"/>
      <c r="K119" s="718"/>
      <c r="L119" s="719"/>
      <c r="M119" s="720"/>
      <c r="N119" s="667"/>
      <c r="O119" s="718"/>
      <c r="P119" s="718"/>
      <c r="Q119" s="719"/>
      <c r="R119" s="720"/>
      <c r="S119" s="667"/>
      <c r="T119" s="718"/>
    </row>
    <row r="120" spans="1:20" s="103" customFormat="1" x14ac:dyDescent="0.25">
      <c r="A120" s="663"/>
      <c r="B120" s="666"/>
      <c r="C120" s="639"/>
      <c r="D120" s="646"/>
      <c r="E120" s="667"/>
      <c r="F120" s="647"/>
      <c r="G120" s="639"/>
      <c r="H120" s="646"/>
      <c r="I120" s="667"/>
      <c r="J120" s="647"/>
      <c r="K120" s="718"/>
      <c r="L120" s="719"/>
      <c r="M120" s="720"/>
      <c r="N120" s="667"/>
      <c r="O120" s="718"/>
      <c r="P120" s="718"/>
      <c r="Q120" s="719"/>
      <c r="R120" s="720"/>
      <c r="S120" s="667"/>
      <c r="T120" s="718"/>
    </row>
    <row r="121" spans="1:20" s="103" customFormat="1" x14ac:dyDescent="0.25">
      <c r="A121" s="663"/>
      <c r="B121" s="666"/>
      <c r="C121" s="639"/>
      <c r="D121" s="646"/>
      <c r="E121" s="667"/>
      <c r="F121" s="647"/>
      <c r="G121" s="639"/>
      <c r="H121" s="646"/>
      <c r="I121" s="667"/>
      <c r="J121" s="647"/>
      <c r="K121" s="718"/>
      <c r="L121" s="719"/>
      <c r="M121" s="720"/>
      <c r="N121" s="667"/>
      <c r="O121" s="718"/>
      <c r="P121" s="718"/>
      <c r="Q121" s="719"/>
      <c r="R121" s="720"/>
      <c r="S121" s="667"/>
      <c r="T121" s="718"/>
    </row>
    <row r="122" spans="1:20" s="103" customFormat="1" x14ac:dyDescent="0.25">
      <c r="A122" s="663"/>
      <c r="B122" s="666"/>
      <c r="C122" s="639"/>
      <c r="D122" s="646"/>
      <c r="E122" s="667"/>
      <c r="F122" s="647"/>
      <c r="G122" s="639"/>
      <c r="H122" s="646"/>
      <c r="I122" s="667"/>
      <c r="J122" s="647"/>
      <c r="K122" s="718"/>
      <c r="L122" s="719"/>
      <c r="M122" s="720"/>
      <c r="N122" s="667"/>
      <c r="O122" s="718"/>
      <c r="P122" s="718"/>
      <c r="Q122" s="719"/>
      <c r="R122" s="720"/>
      <c r="S122" s="667"/>
      <c r="T122" s="718"/>
    </row>
    <row r="123" spans="1:20" s="103" customFormat="1" x14ac:dyDescent="0.25">
      <c r="A123" s="663"/>
      <c r="B123" s="666"/>
      <c r="C123" s="639"/>
      <c r="D123" s="646"/>
      <c r="E123" s="667"/>
      <c r="F123" s="647"/>
      <c r="G123" s="639"/>
      <c r="H123" s="646"/>
      <c r="I123" s="667"/>
      <c r="J123" s="647"/>
      <c r="K123" s="718"/>
      <c r="L123" s="719"/>
      <c r="M123" s="720"/>
      <c r="N123" s="667"/>
      <c r="O123" s="718"/>
      <c r="P123" s="718"/>
      <c r="Q123" s="719"/>
      <c r="R123" s="720"/>
      <c r="S123" s="667"/>
      <c r="T123" s="718"/>
    </row>
    <row r="124" spans="1:20" s="103" customFormat="1" x14ac:dyDescent="0.25">
      <c r="A124" s="663"/>
      <c r="B124" s="666"/>
      <c r="C124" s="639"/>
      <c r="D124" s="646"/>
      <c r="E124" s="667"/>
      <c r="F124" s="647"/>
      <c r="G124" s="639"/>
      <c r="H124" s="646"/>
      <c r="I124" s="667"/>
      <c r="J124" s="647"/>
      <c r="K124" s="718"/>
      <c r="L124" s="719"/>
      <c r="M124" s="720"/>
      <c r="N124" s="667"/>
      <c r="O124" s="718"/>
      <c r="P124" s="718"/>
      <c r="Q124" s="719"/>
      <c r="R124" s="720"/>
      <c r="S124" s="667"/>
      <c r="T124" s="718"/>
    </row>
    <row r="125" spans="1:20" s="103" customFormat="1" x14ac:dyDescent="0.25">
      <c r="A125" s="663"/>
      <c r="B125" s="666"/>
      <c r="C125" s="639"/>
      <c r="D125" s="646"/>
      <c r="E125" s="667"/>
      <c r="F125" s="647"/>
      <c r="G125" s="639"/>
      <c r="H125" s="646"/>
      <c r="I125" s="667"/>
      <c r="J125" s="647"/>
      <c r="K125" s="718"/>
      <c r="L125" s="719"/>
      <c r="M125" s="720"/>
      <c r="N125" s="667"/>
      <c r="O125" s="718"/>
      <c r="P125" s="718"/>
      <c r="Q125" s="719"/>
      <c r="R125" s="720"/>
      <c r="S125" s="667"/>
      <c r="T125" s="718"/>
    </row>
    <row r="126" spans="1:20" s="103" customFormat="1" x14ac:dyDescent="0.25">
      <c r="A126" s="663"/>
      <c r="B126" s="666"/>
      <c r="C126" s="639"/>
      <c r="D126" s="646"/>
      <c r="E126" s="667"/>
      <c r="F126" s="647"/>
      <c r="G126" s="639"/>
      <c r="H126" s="646"/>
      <c r="I126" s="667"/>
      <c r="J126" s="647"/>
      <c r="K126" s="718"/>
      <c r="L126" s="719"/>
      <c r="M126" s="720"/>
      <c r="N126" s="667"/>
      <c r="O126" s="718"/>
      <c r="P126" s="718"/>
      <c r="Q126" s="719"/>
      <c r="R126" s="720"/>
      <c r="S126" s="667"/>
      <c r="T126" s="718"/>
    </row>
    <row r="127" spans="1:20" s="103" customFormat="1" x14ac:dyDescent="0.25">
      <c r="A127" s="663"/>
      <c r="B127" s="666"/>
      <c r="C127" s="639"/>
      <c r="D127" s="646"/>
      <c r="E127" s="667"/>
      <c r="F127" s="647"/>
      <c r="G127" s="639"/>
      <c r="H127" s="646"/>
      <c r="I127" s="667"/>
      <c r="J127" s="647"/>
      <c r="K127" s="718"/>
      <c r="L127" s="719"/>
      <c r="M127" s="720"/>
      <c r="N127" s="667"/>
      <c r="O127" s="718"/>
      <c r="P127" s="718"/>
      <c r="Q127" s="719"/>
      <c r="R127" s="720"/>
      <c r="S127" s="667"/>
      <c r="T127" s="718"/>
    </row>
    <row r="128" spans="1:20" s="103" customFormat="1" x14ac:dyDescent="0.25">
      <c r="A128" s="663"/>
      <c r="B128" s="666"/>
      <c r="C128" s="639"/>
      <c r="D128" s="646"/>
      <c r="E128" s="667"/>
      <c r="F128" s="647"/>
      <c r="G128" s="639"/>
      <c r="H128" s="646"/>
      <c r="I128" s="667"/>
      <c r="J128" s="647"/>
      <c r="K128" s="718"/>
      <c r="L128" s="719"/>
      <c r="M128" s="720"/>
      <c r="N128" s="667"/>
      <c r="O128" s="718"/>
      <c r="P128" s="718"/>
      <c r="Q128" s="719"/>
      <c r="R128" s="720"/>
      <c r="S128" s="667"/>
      <c r="T128" s="718"/>
    </row>
    <row r="129" spans="1:20" s="103" customFormat="1" x14ac:dyDescent="0.25">
      <c r="A129" s="663"/>
      <c r="B129" s="666"/>
      <c r="C129" s="639"/>
      <c r="D129" s="646"/>
      <c r="E129" s="667"/>
      <c r="F129" s="647"/>
      <c r="G129" s="639"/>
      <c r="H129" s="646"/>
      <c r="I129" s="667"/>
      <c r="J129" s="647"/>
      <c r="K129" s="718"/>
      <c r="L129" s="719"/>
      <c r="M129" s="720"/>
      <c r="N129" s="667"/>
      <c r="O129" s="718"/>
      <c r="P129" s="718"/>
      <c r="Q129" s="719"/>
      <c r="R129" s="720"/>
      <c r="S129" s="667"/>
      <c r="T129" s="718"/>
    </row>
    <row r="130" spans="1:20" s="103" customFormat="1" x14ac:dyDescent="0.25">
      <c r="A130" s="663"/>
      <c r="B130" s="666"/>
      <c r="C130" s="639"/>
      <c r="D130" s="646"/>
      <c r="E130" s="667"/>
      <c r="F130" s="647"/>
      <c r="G130" s="639"/>
      <c r="H130" s="646"/>
      <c r="I130" s="667"/>
      <c r="J130" s="647"/>
      <c r="K130" s="718"/>
      <c r="L130" s="719"/>
      <c r="M130" s="720"/>
      <c r="N130" s="667"/>
      <c r="O130" s="718"/>
      <c r="P130" s="718"/>
      <c r="Q130" s="719"/>
      <c r="R130" s="720"/>
      <c r="S130" s="667"/>
      <c r="T130" s="718"/>
    </row>
    <row r="131" spans="1:20" s="103" customFormat="1" x14ac:dyDescent="0.25">
      <c r="A131" s="663"/>
      <c r="B131" s="666"/>
      <c r="C131" s="639"/>
      <c r="D131" s="646"/>
      <c r="E131" s="667"/>
      <c r="F131" s="647"/>
      <c r="G131" s="639"/>
      <c r="H131" s="646"/>
      <c r="I131" s="667"/>
      <c r="J131" s="647"/>
      <c r="K131" s="718"/>
      <c r="L131" s="719"/>
      <c r="M131" s="720"/>
      <c r="N131" s="667"/>
      <c r="O131" s="718"/>
      <c r="P131" s="718"/>
      <c r="Q131" s="719"/>
      <c r="R131" s="720"/>
      <c r="S131" s="667"/>
      <c r="T131" s="718"/>
    </row>
    <row r="132" spans="1:20" s="103" customFormat="1" x14ac:dyDescent="0.25">
      <c r="A132" s="663"/>
      <c r="B132" s="666"/>
      <c r="C132" s="639"/>
      <c r="D132" s="646"/>
      <c r="E132" s="667"/>
      <c r="F132" s="647"/>
      <c r="G132" s="639"/>
      <c r="H132" s="646"/>
      <c r="I132" s="667"/>
      <c r="J132" s="647"/>
      <c r="K132" s="718"/>
      <c r="L132" s="719"/>
      <c r="M132" s="720"/>
      <c r="N132" s="667"/>
      <c r="O132" s="718"/>
      <c r="P132" s="718"/>
      <c r="Q132" s="719"/>
      <c r="R132" s="720"/>
      <c r="S132" s="667"/>
      <c r="T132" s="718"/>
    </row>
    <row r="133" spans="1:20" s="103" customFormat="1" x14ac:dyDescent="0.25">
      <c r="A133" s="663"/>
      <c r="B133" s="666"/>
      <c r="C133" s="639"/>
      <c r="D133" s="646"/>
      <c r="E133" s="667"/>
      <c r="F133" s="647"/>
      <c r="G133" s="639"/>
      <c r="H133" s="646"/>
      <c r="I133" s="667"/>
      <c r="J133" s="647"/>
      <c r="K133" s="718"/>
      <c r="L133" s="719"/>
      <c r="M133" s="720"/>
      <c r="N133" s="667"/>
      <c r="O133" s="718"/>
      <c r="P133" s="718"/>
      <c r="Q133" s="719"/>
      <c r="R133" s="720"/>
      <c r="S133" s="667"/>
      <c r="T133" s="718"/>
    </row>
    <row r="134" spans="1:20" s="103" customFormat="1" x14ac:dyDescent="0.25">
      <c r="A134" s="663"/>
      <c r="B134" s="666"/>
      <c r="C134" s="639"/>
      <c r="D134" s="646"/>
      <c r="E134" s="667"/>
      <c r="F134" s="647"/>
      <c r="G134" s="639"/>
      <c r="H134" s="646"/>
      <c r="I134" s="667"/>
      <c r="J134" s="647"/>
      <c r="K134" s="718"/>
      <c r="L134" s="719"/>
      <c r="M134" s="720"/>
      <c r="N134" s="667"/>
      <c r="O134" s="718"/>
      <c r="P134" s="718"/>
      <c r="Q134" s="719"/>
      <c r="R134" s="720"/>
      <c r="S134" s="667"/>
      <c r="T134" s="718"/>
    </row>
    <row r="135" spans="1:20" s="103" customFormat="1" x14ac:dyDescent="0.25">
      <c r="A135" s="663"/>
      <c r="B135" s="666"/>
      <c r="C135" s="639"/>
      <c r="D135" s="646"/>
      <c r="E135" s="667"/>
      <c r="F135" s="647"/>
      <c r="G135" s="639"/>
      <c r="H135" s="646"/>
      <c r="I135" s="667"/>
      <c r="J135" s="647"/>
      <c r="K135" s="718"/>
      <c r="L135" s="719"/>
      <c r="M135" s="720"/>
      <c r="N135" s="667"/>
      <c r="O135" s="718"/>
      <c r="P135" s="718"/>
      <c r="Q135" s="719"/>
      <c r="R135" s="720"/>
      <c r="S135" s="667"/>
      <c r="T135" s="718"/>
    </row>
    <row r="136" spans="1:20" s="103" customFormat="1" x14ac:dyDescent="0.25">
      <c r="A136" s="663"/>
      <c r="B136" s="666"/>
      <c r="C136" s="639"/>
      <c r="D136" s="646"/>
      <c r="E136" s="667"/>
      <c r="F136" s="647"/>
      <c r="G136" s="639"/>
      <c r="H136" s="646"/>
      <c r="I136" s="667"/>
      <c r="J136" s="647"/>
      <c r="K136" s="718"/>
      <c r="L136" s="719"/>
      <c r="M136" s="720"/>
      <c r="N136" s="667"/>
      <c r="O136" s="718"/>
      <c r="P136" s="718"/>
      <c r="Q136" s="719"/>
      <c r="R136" s="720"/>
      <c r="S136" s="667"/>
      <c r="T136" s="718"/>
    </row>
    <row r="137" spans="1:20" s="103" customFormat="1" x14ac:dyDescent="0.25">
      <c r="A137" s="663"/>
      <c r="B137" s="666"/>
      <c r="C137" s="639"/>
      <c r="D137" s="646"/>
      <c r="E137" s="667"/>
      <c r="F137" s="647"/>
      <c r="G137" s="639"/>
      <c r="H137" s="646"/>
      <c r="I137" s="667"/>
      <c r="J137" s="647"/>
      <c r="K137" s="718"/>
      <c r="L137" s="719"/>
      <c r="M137" s="720"/>
      <c r="N137" s="667"/>
      <c r="O137" s="718"/>
      <c r="P137" s="718"/>
      <c r="Q137" s="719"/>
      <c r="R137" s="720"/>
      <c r="S137" s="667"/>
      <c r="T137" s="718"/>
    </row>
    <row r="138" spans="1:20" s="103" customFormat="1" x14ac:dyDescent="0.25">
      <c r="A138" s="663"/>
      <c r="B138" s="666"/>
      <c r="C138" s="639"/>
      <c r="D138" s="646"/>
      <c r="E138" s="667"/>
      <c r="F138" s="647"/>
      <c r="G138" s="639"/>
      <c r="H138" s="646"/>
      <c r="I138" s="667"/>
      <c r="J138" s="647"/>
      <c r="K138" s="718"/>
      <c r="L138" s="719"/>
      <c r="M138" s="720"/>
      <c r="N138" s="667"/>
      <c r="O138" s="718"/>
      <c r="P138" s="718"/>
      <c r="Q138" s="719"/>
      <c r="R138" s="720"/>
      <c r="S138" s="667"/>
      <c r="T138" s="718"/>
    </row>
    <row r="139" spans="1:20" s="103" customFormat="1" x14ac:dyDescent="0.25">
      <c r="A139" s="663"/>
      <c r="B139" s="666"/>
      <c r="C139" s="639"/>
      <c r="D139" s="646"/>
      <c r="E139" s="667"/>
      <c r="F139" s="647"/>
      <c r="G139" s="639"/>
      <c r="H139" s="646"/>
      <c r="I139" s="667"/>
      <c r="J139" s="647"/>
      <c r="K139" s="718"/>
      <c r="L139" s="719"/>
      <c r="M139" s="720"/>
      <c r="N139" s="667"/>
      <c r="O139" s="718"/>
      <c r="P139" s="718"/>
      <c r="Q139" s="719"/>
      <c r="R139" s="720"/>
      <c r="S139" s="667"/>
      <c r="T139" s="718"/>
    </row>
    <row r="140" spans="1:20" s="103" customFormat="1" x14ac:dyDescent="0.25">
      <c r="A140" s="663"/>
      <c r="B140" s="666"/>
      <c r="C140" s="639"/>
      <c r="D140" s="646"/>
      <c r="E140" s="667"/>
      <c r="F140" s="647"/>
      <c r="G140" s="639"/>
      <c r="H140" s="646"/>
      <c r="I140" s="667"/>
      <c r="J140" s="647"/>
      <c r="K140" s="718"/>
      <c r="L140" s="719"/>
      <c r="M140" s="720"/>
      <c r="N140" s="667"/>
      <c r="O140" s="718"/>
      <c r="P140" s="718"/>
      <c r="Q140" s="719"/>
      <c r="R140" s="720"/>
      <c r="S140" s="667"/>
      <c r="T140" s="718"/>
    </row>
    <row r="141" spans="1:20" s="103" customFormat="1" x14ac:dyDescent="0.25">
      <c r="A141" s="663"/>
      <c r="B141" s="666"/>
      <c r="C141" s="639"/>
      <c r="D141" s="646"/>
      <c r="E141" s="667"/>
      <c r="F141" s="647"/>
      <c r="G141" s="639"/>
      <c r="H141" s="646"/>
      <c r="I141" s="667"/>
      <c r="J141" s="647"/>
      <c r="K141" s="718"/>
      <c r="L141" s="719"/>
      <c r="M141" s="720"/>
      <c r="N141" s="667"/>
      <c r="O141" s="718"/>
      <c r="P141" s="718"/>
      <c r="Q141" s="719"/>
      <c r="R141" s="720"/>
      <c r="S141" s="667"/>
      <c r="T141" s="718"/>
    </row>
    <row r="142" spans="1:20" s="103" customFormat="1" x14ac:dyDescent="0.25">
      <c r="A142" s="663"/>
      <c r="B142" s="666"/>
      <c r="C142" s="639"/>
      <c r="D142" s="646"/>
      <c r="E142" s="667"/>
      <c r="F142" s="647"/>
      <c r="G142" s="639"/>
      <c r="H142" s="646"/>
      <c r="I142" s="667"/>
      <c r="J142" s="647"/>
      <c r="K142" s="718"/>
      <c r="L142" s="719"/>
      <c r="M142" s="720"/>
      <c r="N142" s="667"/>
      <c r="O142" s="718"/>
      <c r="P142" s="718"/>
      <c r="Q142" s="719"/>
      <c r="R142" s="720"/>
      <c r="S142" s="667"/>
      <c r="T142" s="718"/>
    </row>
    <row r="143" spans="1:20" s="103" customFormat="1" x14ac:dyDescent="0.25">
      <c r="A143" s="663"/>
      <c r="B143" s="666"/>
      <c r="C143" s="639"/>
      <c r="D143" s="646"/>
      <c r="E143" s="667"/>
      <c r="F143" s="647"/>
      <c r="G143" s="639"/>
      <c r="H143" s="646"/>
      <c r="I143" s="667"/>
      <c r="J143" s="647"/>
      <c r="K143" s="718"/>
      <c r="L143" s="719"/>
      <c r="M143" s="720"/>
      <c r="N143" s="667"/>
      <c r="O143" s="718"/>
      <c r="P143" s="718"/>
      <c r="Q143" s="719"/>
      <c r="R143" s="720"/>
      <c r="S143" s="667"/>
      <c r="T143" s="718"/>
    </row>
    <row r="144" spans="1:20" s="103" customFormat="1" x14ac:dyDescent="0.25">
      <c r="A144" s="663"/>
      <c r="B144" s="666"/>
      <c r="C144" s="639"/>
      <c r="D144" s="646"/>
      <c r="E144" s="667"/>
      <c r="F144" s="647"/>
      <c r="G144" s="639"/>
      <c r="H144" s="646"/>
      <c r="I144" s="667"/>
      <c r="J144" s="647"/>
      <c r="K144" s="718"/>
      <c r="L144" s="719"/>
      <c r="M144" s="720"/>
      <c r="N144" s="667"/>
      <c r="O144" s="718"/>
      <c r="P144" s="718"/>
      <c r="Q144" s="719"/>
      <c r="R144" s="720"/>
      <c r="S144" s="667"/>
      <c r="T144" s="718"/>
    </row>
    <row r="145" spans="1:20" s="103" customFormat="1" x14ac:dyDescent="0.25">
      <c r="A145" s="663"/>
      <c r="B145" s="666"/>
      <c r="C145" s="639"/>
      <c r="D145" s="646"/>
      <c r="E145" s="667"/>
      <c r="F145" s="647"/>
      <c r="G145" s="639"/>
      <c r="H145" s="646"/>
      <c r="I145" s="667"/>
      <c r="J145" s="647"/>
      <c r="K145" s="718"/>
      <c r="L145" s="719"/>
      <c r="M145" s="720"/>
      <c r="N145" s="667"/>
      <c r="O145" s="718"/>
      <c r="P145" s="718"/>
      <c r="Q145" s="719"/>
      <c r="R145" s="720"/>
      <c r="S145" s="667"/>
      <c r="T145" s="718"/>
    </row>
    <row r="146" spans="1:20" s="103" customFormat="1" x14ac:dyDescent="0.25">
      <c r="A146" s="663"/>
      <c r="B146" s="666"/>
      <c r="C146" s="639"/>
      <c r="D146" s="646"/>
      <c r="E146" s="667"/>
      <c r="F146" s="647"/>
      <c r="G146" s="639"/>
      <c r="H146" s="646"/>
      <c r="I146" s="667"/>
      <c r="J146" s="647"/>
      <c r="K146" s="718"/>
      <c r="L146" s="719"/>
      <c r="M146" s="720"/>
      <c r="N146" s="667"/>
      <c r="O146" s="718"/>
      <c r="P146" s="718"/>
      <c r="Q146" s="719"/>
      <c r="R146" s="720"/>
      <c r="S146" s="667"/>
      <c r="T146" s="718"/>
    </row>
    <row r="147" spans="1:20" s="103" customFormat="1" x14ac:dyDescent="0.25">
      <c r="A147" s="663"/>
      <c r="B147" s="666"/>
      <c r="C147" s="639"/>
      <c r="D147" s="646"/>
      <c r="E147" s="667"/>
      <c r="F147" s="647"/>
      <c r="G147" s="639"/>
      <c r="H147" s="646"/>
      <c r="I147" s="667"/>
      <c r="J147" s="647"/>
      <c r="K147" s="718"/>
      <c r="L147" s="719"/>
      <c r="M147" s="720"/>
      <c r="N147" s="667"/>
      <c r="O147" s="718"/>
      <c r="P147" s="718"/>
      <c r="Q147" s="719"/>
      <c r="R147" s="720"/>
      <c r="S147" s="667"/>
      <c r="T147" s="718"/>
    </row>
    <row r="148" spans="1:20" s="103" customFormat="1" x14ac:dyDescent="0.25">
      <c r="A148" s="663"/>
      <c r="B148" s="666"/>
      <c r="C148" s="639"/>
      <c r="D148" s="646"/>
      <c r="E148" s="667"/>
      <c r="F148" s="647"/>
      <c r="G148" s="639"/>
      <c r="H148" s="646"/>
      <c r="I148" s="667"/>
      <c r="J148" s="647"/>
      <c r="K148" s="718"/>
      <c r="L148" s="719"/>
      <c r="M148" s="720"/>
      <c r="N148" s="667"/>
      <c r="O148" s="718"/>
      <c r="P148" s="718"/>
      <c r="Q148" s="719"/>
      <c r="R148" s="720"/>
      <c r="S148" s="667"/>
      <c r="T148" s="718"/>
    </row>
    <row r="149" spans="1:20" s="103" customFormat="1" x14ac:dyDescent="0.25">
      <c r="A149" s="663"/>
      <c r="B149" s="666"/>
      <c r="C149" s="639"/>
      <c r="D149" s="646"/>
      <c r="E149" s="667"/>
      <c r="F149" s="647"/>
      <c r="G149" s="639"/>
      <c r="H149" s="646"/>
      <c r="I149" s="667"/>
      <c r="J149" s="647"/>
      <c r="K149" s="718"/>
      <c r="L149" s="719"/>
      <c r="M149" s="720"/>
      <c r="N149" s="667"/>
      <c r="O149" s="718"/>
      <c r="P149" s="718"/>
      <c r="Q149" s="719"/>
      <c r="R149" s="720"/>
      <c r="S149" s="667"/>
      <c r="T149" s="718"/>
    </row>
    <row r="150" spans="1:20" s="103" customFormat="1" x14ac:dyDescent="0.25">
      <c r="A150" s="663"/>
      <c r="B150" s="666"/>
      <c r="C150" s="639"/>
      <c r="D150" s="646"/>
      <c r="E150" s="667"/>
      <c r="F150" s="647"/>
      <c r="G150" s="639"/>
      <c r="H150" s="646"/>
      <c r="I150" s="667"/>
      <c r="J150" s="647"/>
      <c r="K150" s="718"/>
      <c r="L150" s="719"/>
      <c r="M150" s="720"/>
      <c r="N150" s="667"/>
      <c r="O150" s="718"/>
      <c r="P150" s="718"/>
      <c r="Q150" s="719"/>
      <c r="R150" s="720"/>
      <c r="S150" s="667"/>
      <c r="T150" s="718"/>
    </row>
    <row r="151" spans="1:20" s="103" customFormat="1" x14ac:dyDescent="0.25">
      <c r="A151" s="663"/>
      <c r="B151" s="666"/>
      <c r="C151" s="639"/>
      <c r="D151" s="646"/>
      <c r="E151" s="667"/>
      <c r="F151" s="647"/>
      <c r="G151" s="639"/>
      <c r="H151" s="646"/>
      <c r="I151" s="667"/>
      <c r="J151" s="647"/>
      <c r="K151" s="718"/>
      <c r="L151" s="719"/>
      <c r="M151" s="720"/>
      <c r="N151" s="667"/>
      <c r="O151" s="718"/>
      <c r="P151" s="718"/>
      <c r="Q151" s="719"/>
      <c r="R151" s="720"/>
      <c r="S151" s="667"/>
      <c r="T151" s="718"/>
    </row>
    <row r="152" spans="1:20" s="103" customFormat="1" x14ac:dyDescent="0.25">
      <c r="A152" s="663"/>
      <c r="B152" s="666"/>
      <c r="C152" s="639"/>
      <c r="D152" s="646"/>
      <c r="E152" s="667"/>
      <c r="F152" s="647"/>
      <c r="G152" s="639"/>
      <c r="H152" s="646"/>
      <c r="I152" s="667"/>
      <c r="J152" s="647"/>
      <c r="K152" s="718"/>
      <c r="L152" s="719"/>
      <c r="M152" s="720"/>
      <c r="N152" s="667"/>
      <c r="O152" s="718"/>
      <c r="P152" s="718"/>
      <c r="Q152" s="719"/>
      <c r="R152" s="720"/>
      <c r="S152" s="667"/>
      <c r="T152" s="718"/>
    </row>
    <row r="153" spans="1:20" s="103" customFormat="1" x14ac:dyDescent="0.25">
      <c r="A153" s="663"/>
      <c r="B153" s="666"/>
      <c r="C153" s="639"/>
      <c r="D153" s="646"/>
      <c r="E153" s="667"/>
      <c r="F153" s="647"/>
      <c r="G153" s="639"/>
      <c r="H153" s="646"/>
      <c r="I153" s="667"/>
      <c r="J153" s="647"/>
      <c r="K153" s="718"/>
      <c r="L153" s="719"/>
      <c r="M153" s="720"/>
      <c r="N153" s="667"/>
      <c r="O153" s="718"/>
      <c r="P153" s="718"/>
      <c r="Q153" s="719"/>
      <c r="R153" s="720"/>
      <c r="S153" s="667"/>
      <c r="T153" s="718"/>
    </row>
    <row r="154" spans="1:20" s="103" customFormat="1" x14ac:dyDescent="0.25">
      <c r="A154" s="663"/>
      <c r="B154" s="666"/>
      <c r="C154" s="639"/>
      <c r="D154" s="646"/>
      <c r="E154" s="667"/>
      <c r="F154" s="647"/>
      <c r="G154" s="639"/>
      <c r="H154" s="646"/>
      <c r="I154" s="667"/>
      <c r="J154" s="647"/>
      <c r="K154" s="718"/>
      <c r="L154" s="719"/>
      <c r="M154" s="720"/>
      <c r="N154" s="667"/>
      <c r="O154" s="718"/>
      <c r="P154" s="718"/>
      <c r="Q154" s="719"/>
      <c r="R154" s="720"/>
      <c r="S154" s="667"/>
      <c r="T154" s="718"/>
    </row>
    <row r="155" spans="1:20" s="103" customFormat="1" x14ac:dyDescent="0.25">
      <c r="A155" s="663"/>
      <c r="B155" s="666"/>
      <c r="C155" s="639"/>
      <c r="D155" s="646"/>
      <c r="E155" s="667"/>
      <c r="F155" s="647"/>
      <c r="G155" s="639"/>
      <c r="H155" s="646"/>
      <c r="I155" s="667"/>
      <c r="J155" s="647"/>
      <c r="K155" s="718"/>
      <c r="L155" s="719"/>
      <c r="M155" s="720"/>
      <c r="N155" s="667"/>
      <c r="O155" s="718"/>
      <c r="P155" s="718"/>
      <c r="Q155" s="719"/>
      <c r="R155" s="720"/>
      <c r="S155" s="667"/>
      <c r="T155" s="718"/>
    </row>
    <row r="156" spans="1:20" s="103" customFormat="1" x14ac:dyDescent="0.25">
      <c r="A156" s="663"/>
      <c r="B156" s="666"/>
      <c r="C156" s="639"/>
      <c r="D156" s="646"/>
      <c r="E156" s="667"/>
      <c r="F156" s="647"/>
      <c r="G156" s="639"/>
      <c r="H156" s="646"/>
      <c r="I156" s="667"/>
      <c r="J156" s="647"/>
      <c r="K156" s="718"/>
      <c r="L156" s="719"/>
      <c r="M156" s="720"/>
      <c r="N156" s="667"/>
      <c r="O156" s="718"/>
      <c r="P156" s="718"/>
      <c r="Q156" s="719"/>
      <c r="R156" s="720"/>
      <c r="S156" s="667"/>
      <c r="T156" s="718"/>
    </row>
    <row r="157" spans="1:20" s="103" customFormat="1" x14ac:dyDescent="0.25">
      <c r="A157" s="663"/>
      <c r="B157" s="666"/>
      <c r="C157" s="639"/>
      <c r="D157" s="646"/>
      <c r="E157" s="667"/>
      <c r="F157" s="647"/>
      <c r="G157" s="639"/>
      <c r="H157" s="646"/>
      <c r="I157" s="667"/>
      <c r="J157" s="647"/>
      <c r="K157" s="718"/>
      <c r="L157" s="719"/>
      <c r="M157" s="720"/>
      <c r="N157" s="667"/>
      <c r="O157" s="718"/>
      <c r="P157" s="718"/>
      <c r="Q157" s="719"/>
      <c r="R157" s="720"/>
      <c r="S157" s="667"/>
      <c r="T157" s="718"/>
    </row>
    <row r="158" spans="1:20" s="103" customFormat="1" x14ac:dyDescent="0.25">
      <c r="A158" s="663"/>
      <c r="B158" s="666"/>
      <c r="C158" s="639"/>
      <c r="D158" s="646"/>
      <c r="E158" s="667"/>
      <c r="F158" s="647"/>
      <c r="G158" s="639"/>
      <c r="H158" s="646"/>
      <c r="I158" s="667"/>
      <c r="J158" s="647"/>
      <c r="K158" s="718"/>
      <c r="L158" s="719"/>
      <c r="M158" s="720"/>
      <c r="N158" s="667"/>
      <c r="O158" s="718"/>
      <c r="P158" s="718"/>
      <c r="Q158" s="719"/>
      <c r="R158" s="720"/>
      <c r="S158" s="667"/>
      <c r="T158" s="718"/>
    </row>
    <row r="159" spans="1:20" s="103" customFormat="1" x14ac:dyDescent="0.25">
      <c r="A159" s="663"/>
      <c r="B159" s="666"/>
      <c r="C159" s="639"/>
      <c r="D159" s="646"/>
      <c r="E159" s="667"/>
      <c r="F159" s="647"/>
      <c r="G159" s="639"/>
      <c r="H159" s="646"/>
      <c r="I159" s="667"/>
      <c r="J159" s="647"/>
      <c r="K159" s="718"/>
      <c r="L159" s="719"/>
      <c r="M159" s="720"/>
      <c r="N159" s="667"/>
      <c r="O159" s="718"/>
      <c r="P159" s="718"/>
      <c r="Q159" s="719"/>
      <c r="R159" s="720"/>
      <c r="S159" s="667"/>
      <c r="T159" s="718"/>
    </row>
  </sheetData>
  <sheetProtection sheet="1" scenarios="1"/>
  <dataValidations xWindow="230" yWindow="471" count="6">
    <dataValidation type="list" allowBlank="1" showInputMessage="1" showErrorMessage="1" errorTitle="Input Warning!" error="Adjectival rating entries must be selected from the provided list of adjectival ratings." sqref="L9:L159 C9:C159 Q9:Q159 G9:G159">
      <formula1>"VH,H,M,L,VL"</formula1>
    </dataValidation>
    <dataValidation type="list" allowBlank="1" showInputMessage="1" showErrorMessage="1" errorTitle="Input Warning!" error="Risk Type can only be &quot;Threat&quot; or &quot;Opportunity&quot;." sqref="K9:K159 F9:F159 P9:P159">
      <formula1>"Threat,Opportunity"</formula1>
    </dataValidation>
    <dataValidation type="decimal" allowBlank="1" showInputMessage="1" showErrorMessage="1" errorTitle="Input Warning!" error="The probability of risk occurrence must be a value between 0 and 1." sqref="D9:D159">
      <formula1>0</formula1>
      <formula2>100</formula2>
    </dataValidation>
    <dataValidation allowBlank="1" showInputMessage="1" showErrorMessage="1" promptTitle="Editing Not Allowed" prompt="Risk Label is automatically generated and cannot be changed by the user.  If you wish to exclude the risk from the analysis, return to Risk Brainstorm and retire the risk." sqref="A9:A159"/>
    <dataValidation type="decimal" operator="greaterThanOrEqual" allowBlank="1" showInputMessage="1" showErrorMessage="1" errorTitle="SHRP2 R09 - Input Warning!" error="Numerical rating entries must be values greater than 0." sqref="M9:M159 H9:H159 R9:R159">
      <formula1>0</formula1>
    </dataValidation>
    <dataValidation allowBlank="1" showInputMessage="1" showErrorMessage="1" promptTitle="Editing Not Allowed" prompt="Risk Description has been previously generated and cannot be changed here.  Return to Risk Identification to change the description or to create a new risk. " sqref="B9:B159"/>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49177" r:id="rId4">
          <objectPr defaultSize="0" autoPict="0" r:id="rId5">
            <anchor moveWithCells="1">
              <from>
                <xdr:col>0</xdr:col>
                <xdr:colOff>142875</xdr:colOff>
                <xdr:row>2</xdr:row>
                <xdr:rowOff>57150</xdr:rowOff>
              </from>
              <to>
                <xdr:col>0</xdr:col>
                <xdr:colOff>733425</xdr:colOff>
                <xdr:row>5</xdr:row>
                <xdr:rowOff>9525</xdr:rowOff>
              </to>
            </anchor>
          </objectPr>
        </oleObject>
      </mc:Choice>
      <mc:Fallback>
        <oleObject progId="AcroExch.Document.11" dvAspect="DVASPECT_ICON" shapeId="49177" r:id="rId4"/>
      </mc:Fallback>
    </mc:AlternateContent>
  </oleObjects>
  <mc:AlternateContent xmlns:mc="http://schemas.openxmlformats.org/markup-compatibility/2006">
    <mc:Choice Requires="x14">
      <controls>
        <mc:AlternateContent xmlns:mc="http://schemas.openxmlformats.org/markup-compatibility/2006">
          <mc:Choice Requires="x14">
            <control shapeId="49154" r:id="rId6" name="Button 2">
              <controlPr defaultSize="0" print="0" autoFill="0" autoPict="0" macro="[0]!ButtonControl3">
                <anchor>
                  <from>
                    <xdr:col>6</xdr:col>
                    <xdr:colOff>352425</xdr:colOff>
                    <xdr:row>3</xdr:row>
                    <xdr:rowOff>0</xdr:rowOff>
                  </from>
                  <to>
                    <xdr:col>7</xdr:col>
                    <xdr:colOff>733425</xdr:colOff>
                    <xdr:row>4</xdr:row>
                    <xdr:rowOff>123825</xdr:rowOff>
                  </to>
                </anchor>
              </controlPr>
            </control>
          </mc:Choice>
        </mc:AlternateContent>
        <mc:AlternateContent xmlns:mc="http://schemas.openxmlformats.org/markup-compatibility/2006">
          <mc:Choice Requires="x14">
            <control shapeId="49155" r:id="rId7" name="Button 3">
              <controlPr defaultSize="0" print="0" autoFill="0" autoPict="0" macro="[0]!ButtonControl5">
                <anchor>
                  <from>
                    <xdr:col>9</xdr:col>
                    <xdr:colOff>47625</xdr:colOff>
                    <xdr:row>3</xdr:row>
                    <xdr:rowOff>0</xdr:rowOff>
                  </from>
                  <to>
                    <xdr:col>9</xdr:col>
                    <xdr:colOff>1143000</xdr:colOff>
                    <xdr:row>4</xdr:row>
                    <xdr:rowOff>95250</xdr:rowOff>
                  </to>
                </anchor>
              </controlPr>
            </control>
          </mc:Choice>
        </mc:AlternateContent>
        <mc:AlternateContent xmlns:mc="http://schemas.openxmlformats.org/markup-compatibility/2006">
          <mc:Choice Requires="x14">
            <control shapeId="49156" r:id="rId8" name="Button 4">
              <controlPr defaultSize="0" print="0" autoFill="0" autoPict="0" macro="[0]!ButtonControlHome">
                <anchor>
                  <from>
                    <xdr:col>7</xdr:col>
                    <xdr:colOff>885825</xdr:colOff>
                    <xdr:row>3</xdr:row>
                    <xdr:rowOff>0</xdr:rowOff>
                  </from>
                  <to>
                    <xdr:col>8</xdr:col>
                    <xdr:colOff>733425</xdr:colOff>
                    <xdr:row>4</xdr:row>
                    <xdr:rowOff>123825</xdr:rowOff>
                  </to>
                </anchor>
              </controlPr>
            </control>
          </mc:Choice>
        </mc:AlternateContent>
        <mc:AlternateContent xmlns:mc="http://schemas.openxmlformats.org/markup-compatibility/2006">
          <mc:Choice Requires="x14">
            <control shapeId="49157" r:id="rId9" name="Button 5">
              <controlPr defaultSize="0" print="0" autoFill="0" autoPict="0" macro="[0]!Sheet5.RiskAssessment">
                <anchor>
                  <from>
                    <xdr:col>1</xdr:col>
                    <xdr:colOff>371475</xdr:colOff>
                    <xdr:row>3</xdr:row>
                    <xdr:rowOff>19050</xdr:rowOff>
                  </from>
                  <to>
                    <xdr:col>1</xdr:col>
                    <xdr:colOff>2305050</xdr:colOff>
                    <xdr:row>5</xdr:row>
                    <xdr:rowOff>57150</xdr:rowOff>
                  </to>
                </anchor>
              </controlPr>
            </control>
          </mc:Choice>
        </mc:AlternateContent>
        <mc:AlternateContent xmlns:mc="http://schemas.openxmlformats.org/markup-compatibility/2006">
          <mc:Choice Requires="x14">
            <control shapeId="49158" r:id="rId10" name="Button 6">
              <controlPr defaultSize="0" print="0" autoFill="0" autoPict="0" macro="[0]!RiskAssessment_ClearAll">
                <anchor>
                  <from>
                    <xdr:col>4</xdr:col>
                    <xdr:colOff>771525</xdr:colOff>
                    <xdr:row>3</xdr:row>
                    <xdr:rowOff>9525</xdr:rowOff>
                  </from>
                  <to>
                    <xdr:col>6</xdr:col>
                    <xdr:colOff>180975</xdr:colOff>
                    <xdr:row>4</xdr:row>
                    <xdr:rowOff>123825</xdr:rowOff>
                  </to>
                </anchor>
              </controlPr>
            </control>
          </mc:Choice>
        </mc:AlternateContent>
        <mc:AlternateContent xmlns:mc="http://schemas.openxmlformats.org/markup-compatibility/2006">
          <mc:Choice Requires="x14">
            <control shapeId="49159" r:id="rId11" name="Button 7">
              <controlPr defaultSize="0" print="0" autoFill="0" autoPict="0" macro="[0]!RiskCalculations">
                <anchor>
                  <from>
                    <xdr:col>1</xdr:col>
                    <xdr:colOff>2438400</xdr:colOff>
                    <xdr:row>3</xdr:row>
                    <xdr:rowOff>19050</xdr:rowOff>
                  </from>
                  <to>
                    <xdr:col>1</xdr:col>
                    <xdr:colOff>4924425</xdr:colOff>
                    <xdr:row>5</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30" yWindow="471" count="2">
        <x14:dataValidation type="list" allowBlank="1" showInputMessage="1" showErrorMessage="1" errorTitle="Input Warning!" error="Affected phase entries must be selected from the provided list of project phases.">
          <x14:formula1>
            <xm:f>'1-Hidden'!$A$76:$A$85</xm:f>
          </x14:formula1>
          <xm:sqref>J9:J159 T9:T159</xm:sqref>
        </x14:dataValidation>
        <x14:dataValidation type="list" allowBlank="1" showInputMessage="1" showErrorMessage="1" errorTitle="Input Warning!" error="Affected phase entries must be selected from the provided list of project phases.">
          <x14:formula1>
            <xm:f>'1-Hidden'!$C$88:$C$100</xm:f>
          </x14:formula1>
          <xm:sqref>O9:O159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V104"/>
  <sheetViews>
    <sheetView showGridLines="0" zoomScale="70" zoomScaleNormal="70" workbookViewId="0">
      <pane xSplit="2" ySplit="4" topLeftCell="C27" activePane="bottomRight" state="frozen"/>
      <selection pane="topRight"/>
      <selection pane="bottomLeft"/>
      <selection pane="bottomRight" activeCell="B37" sqref="B37"/>
    </sheetView>
  </sheetViews>
  <sheetFormatPr defaultColWidth="9.140625" defaultRowHeight="14.25" x14ac:dyDescent="0.2"/>
  <cols>
    <col min="1" max="1" width="12.28515625" style="57" customWidth="1"/>
    <col min="2" max="2" width="75.7109375" style="57" customWidth="1"/>
    <col min="3" max="3" width="13.28515625" style="57" customWidth="1"/>
    <col min="4" max="4" width="14.42578125" style="57" customWidth="1"/>
    <col min="5" max="5" width="14.140625" style="57" customWidth="1"/>
    <col min="6" max="6" width="14.85546875" style="57" customWidth="1"/>
    <col min="7" max="7" width="17.140625" style="57" customWidth="1"/>
    <col min="8" max="8" width="13.28515625" style="57" customWidth="1"/>
    <col min="9" max="9" width="13.140625" style="57" bestFit="1" customWidth="1"/>
    <col min="10" max="10" width="13" style="57" customWidth="1"/>
    <col min="11" max="11" width="15.140625" style="57" customWidth="1"/>
    <col min="12" max="16384" width="9.140625" style="57"/>
  </cols>
  <sheetData>
    <row r="1" spans="1:22" ht="35.25" x14ac:dyDescent="0.5">
      <c r="A1" s="652"/>
      <c r="B1" s="652"/>
      <c r="C1" s="652"/>
      <c r="D1" s="652" t="s">
        <v>259</v>
      </c>
      <c r="E1" s="652"/>
      <c r="F1" s="652"/>
      <c r="G1" s="652"/>
      <c r="H1" s="652"/>
      <c r="I1" s="652"/>
      <c r="J1" s="652"/>
      <c r="K1" s="652"/>
      <c r="L1" s="655"/>
      <c r="M1" s="655"/>
      <c r="N1" s="655"/>
      <c r="O1" s="655"/>
      <c r="P1" s="655"/>
      <c r="Q1" s="655"/>
      <c r="R1" s="655"/>
      <c r="S1" s="655"/>
      <c r="T1" s="655"/>
    </row>
    <row r="2" spans="1:22" ht="33.75" x14ac:dyDescent="0.5">
      <c r="A2" s="653" t="s">
        <v>256</v>
      </c>
      <c r="B2" s="653"/>
      <c r="C2" s="653" t="s">
        <v>264</v>
      </c>
      <c r="D2" s="653"/>
      <c r="E2" s="653"/>
      <c r="F2" s="653"/>
      <c r="G2" s="653"/>
      <c r="H2" s="653"/>
      <c r="I2" s="653"/>
      <c r="J2" s="653"/>
      <c r="K2" s="653"/>
      <c r="L2" s="656"/>
      <c r="M2" s="656"/>
      <c r="N2" s="656"/>
      <c r="O2" s="656"/>
      <c r="P2" s="656"/>
      <c r="Q2" s="656"/>
      <c r="R2" s="656"/>
      <c r="S2" s="656"/>
      <c r="T2" s="656"/>
    </row>
    <row r="3" spans="1:22" ht="57" customHeight="1" thickBot="1" x14ac:dyDescent="0.25">
      <c r="B3" s="509" t="s">
        <v>353</v>
      </c>
    </row>
    <row r="4" spans="1:22" s="113" customFormat="1" ht="90.75" thickBot="1" x14ac:dyDescent="0.25">
      <c r="A4" s="540" t="s">
        <v>71</v>
      </c>
      <c r="B4" s="541" t="s">
        <v>72</v>
      </c>
      <c r="C4" s="541" t="s">
        <v>78</v>
      </c>
      <c r="D4" s="541" t="s">
        <v>196</v>
      </c>
      <c r="E4" s="541" t="s">
        <v>84</v>
      </c>
      <c r="F4" s="541" t="s">
        <v>296</v>
      </c>
      <c r="G4" s="542" t="s">
        <v>167</v>
      </c>
      <c r="H4" s="543" t="s">
        <v>276</v>
      </c>
      <c r="I4" s="544" t="s">
        <v>277</v>
      </c>
      <c r="J4" s="545" t="s">
        <v>278</v>
      </c>
      <c r="K4" s="721" t="s">
        <v>98</v>
      </c>
    </row>
    <row r="5" spans="1:22" ht="15" x14ac:dyDescent="0.2">
      <c r="A5" s="663" t="s">
        <v>422</v>
      </c>
      <c r="B5" s="666" t="s">
        <v>423</v>
      </c>
      <c r="C5" s="668" t="s">
        <v>80</v>
      </c>
      <c r="D5" s="669">
        <v>0.57784099999999994</v>
      </c>
      <c r="E5" s="669">
        <v>0</v>
      </c>
      <c r="F5" s="669">
        <v>0</v>
      </c>
      <c r="G5" s="669">
        <v>0</v>
      </c>
      <c r="H5" s="669">
        <v>0.61752781386405797</v>
      </c>
      <c r="I5" s="670">
        <v>8.3209102584811526E-2</v>
      </c>
      <c r="J5" s="663">
        <v>1</v>
      </c>
      <c r="K5" s="719" t="s">
        <v>95</v>
      </c>
      <c r="U5" s="478">
        <f>ABS(Table2[[#This Row],[Mean Severity     (YOE $M)]])</f>
        <v>0.61752781386405797</v>
      </c>
      <c r="V5" s="478" t="str">
        <f>LEFT(Table2[[#This Row],[Risk Label]],2)</f>
        <v>SC</v>
      </c>
    </row>
    <row r="6" spans="1:22" ht="15" x14ac:dyDescent="0.2">
      <c r="A6" s="663" t="s">
        <v>482</v>
      </c>
      <c r="B6" s="666" t="s">
        <v>483</v>
      </c>
      <c r="C6" s="668" t="s">
        <v>80</v>
      </c>
      <c r="D6" s="669">
        <v>0.57750000000000001</v>
      </c>
      <c r="E6" s="669">
        <v>0</v>
      </c>
      <c r="F6" s="669">
        <v>0</v>
      </c>
      <c r="G6" s="669">
        <v>0</v>
      </c>
      <c r="H6" s="669">
        <v>0.61716339357451877</v>
      </c>
      <c r="I6" s="670">
        <v>8.3159998585646669E-2</v>
      </c>
      <c r="J6" s="663">
        <v>2</v>
      </c>
      <c r="K6" s="639" t="s">
        <v>95</v>
      </c>
      <c r="U6" s="478">
        <f>ABS(Table2[[#This Row],[Mean Severity     (YOE $M)]])</f>
        <v>0.61716339357451877</v>
      </c>
      <c r="V6" s="478" t="str">
        <f>LEFT(Table2[[#This Row],[Risk Label]],2)</f>
        <v>PR</v>
      </c>
    </row>
    <row r="7" spans="1:22" ht="15" x14ac:dyDescent="0.2">
      <c r="A7" s="663" t="s">
        <v>462</v>
      </c>
      <c r="B7" s="666" t="s">
        <v>463</v>
      </c>
      <c r="C7" s="668" t="s">
        <v>80</v>
      </c>
      <c r="D7" s="669">
        <v>0.57750000000000001</v>
      </c>
      <c r="E7" s="669">
        <v>0</v>
      </c>
      <c r="F7" s="669">
        <v>0</v>
      </c>
      <c r="G7" s="669">
        <v>0</v>
      </c>
      <c r="H7" s="669">
        <v>0.6036484666444023</v>
      </c>
      <c r="I7" s="670">
        <v>8.1338922812042969E-2</v>
      </c>
      <c r="J7" s="663">
        <v>3</v>
      </c>
      <c r="K7" s="719" t="s">
        <v>100</v>
      </c>
      <c r="U7" s="478">
        <f>ABS(Table2[[#This Row],[Mean Severity     (YOE $M)]])</f>
        <v>0.6036484666444023</v>
      </c>
      <c r="V7" s="478" t="str">
        <f>LEFT(Table2[[#This Row],[Risk Label]],2)</f>
        <v>RR</v>
      </c>
    </row>
    <row r="8" spans="1:22" ht="15" x14ac:dyDescent="0.2">
      <c r="A8" s="663" t="s">
        <v>466</v>
      </c>
      <c r="B8" s="666" t="s">
        <v>467</v>
      </c>
      <c r="C8" s="668" t="s">
        <v>80</v>
      </c>
      <c r="D8" s="669">
        <v>0.57750000000000001</v>
      </c>
      <c r="E8" s="669">
        <v>0</v>
      </c>
      <c r="F8" s="669">
        <v>0</v>
      </c>
      <c r="G8" s="669">
        <v>0</v>
      </c>
      <c r="H8" s="669">
        <v>0.6036484666444023</v>
      </c>
      <c r="I8" s="670">
        <v>8.1338922812042969E-2</v>
      </c>
      <c r="J8" s="663">
        <v>4</v>
      </c>
      <c r="K8" s="719" t="s">
        <v>95</v>
      </c>
      <c r="U8" s="478">
        <f>ABS(Table2[[#This Row],[Mean Severity     (YOE $M)]])</f>
        <v>0.6036484666444023</v>
      </c>
      <c r="V8" s="478" t="str">
        <f>LEFT(Table2[[#This Row],[Risk Label]],2)</f>
        <v>RR</v>
      </c>
    </row>
    <row r="9" spans="1:22" ht="15" x14ac:dyDescent="0.2">
      <c r="A9" s="663" t="s">
        <v>476</v>
      </c>
      <c r="B9" s="666" t="s">
        <v>477</v>
      </c>
      <c r="C9" s="668" t="s">
        <v>80</v>
      </c>
      <c r="D9" s="669">
        <v>0.57750000000000001</v>
      </c>
      <c r="E9" s="669">
        <v>0</v>
      </c>
      <c r="F9" s="669">
        <v>0</v>
      </c>
      <c r="G9" s="669">
        <v>0</v>
      </c>
      <c r="H9" s="669">
        <v>0.6036484666444023</v>
      </c>
      <c r="I9" s="670">
        <v>8.1338922812042969E-2</v>
      </c>
      <c r="J9" s="663">
        <v>5</v>
      </c>
      <c r="K9" s="639" t="s">
        <v>95</v>
      </c>
      <c r="U9" s="478">
        <f>ABS(Table2[[#This Row],[Mean Severity     (YOE $M)]])</f>
        <v>0.6036484666444023</v>
      </c>
      <c r="V9" s="478" t="str">
        <f>LEFT(Table2[[#This Row],[Risk Label]],2)</f>
        <v>RR</v>
      </c>
    </row>
    <row r="10" spans="1:22" ht="15" x14ac:dyDescent="0.2">
      <c r="A10" s="663" t="s">
        <v>464</v>
      </c>
      <c r="B10" s="666" t="s">
        <v>465</v>
      </c>
      <c r="C10" s="668" t="s">
        <v>80</v>
      </c>
      <c r="D10" s="669">
        <v>0.315</v>
      </c>
      <c r="E10" s="669">
        <v>0.75</v>
      </c>
      <c r="F10" s="669">
        <v>0</v>
      </c>
      <c r="G10" s="669">
        <v>0.74999999999985645</v>
      </c>
      <c r="H10" s="669">
        <v>0.51205073247056643</v>
      </c>
      <c r="I10" s="670">
        <v>6.8996539054920647E-2</v>
      </c>
      <c r="J10" s="663">
        <v>6</v>
      </c>
      <c r="K10" s="719" t="s">
        <v>95</v>
      </c>
      <c r="U10" s="478">
        <f>ABS(Table2[[#This Row],[Mean Severity     (YOE $M)]])</f>
        <v>0.51205073247056643</v>
      </c>
      <c r="V10" s="478" t="str">
        <f>LEFT(Table2[[#This Row],[Risk Label]],2)</f>
        <v>RR</v>
      </c>
    </row>
    <row r="11" spans="1:22" ht="15" x14ac:dyDescent="0.2">
      <c r="A11" s="663" t="s">
        <v>500</v>
      </c>
      <c r="B11" s="666" t="s">
        <v>501</v>
      </c>
      <c r="C11" s="668" t="s">
        <v>80</v>
      </c>
      <c r="D11" s="669">
        <v>0.1925</v>
      </c>
      <c r="E11" s="669">
        <v>6.8750000000000006E-2</v>
      </c>
      <c r="F11" s="669">
        <v>2.75E-2</v>
      </c>
      <c r="G11" s="669">
        <v>6.8749999999885125E-2</v>
      </c>
      <c r="H11" s="669">
        <v>0.50630970876113679</v>
      </c>
      <c r="I11" s="670">
        <v>6.8222961865270479E-2</v>
      </c>
      <c r="J11" s="663">
        <v>7</v>
      </c>
      <c r="K11" s="719" t="s">
        <v>95</v>
      </c>
      <c r="U11" s="478">
        <f>ABS(Table2[[#This Row],[Mean Severity     (YOE $M)]])</f>
        <v>0.50630970876113679</v>
      </c>
      <c r="V11" s="478" t="str">
        <f>LEFT(Table2[[#This Row],[Risk Label]],2)</f>
        <v>CR</v>
      </c>
    </row>
    <row r="12" spans="1:22" ht="15" x14ac:dyDescent="0.2">
      <c r="A12" s="663" t="s">
        <v>504</v>
      </c>
      <c r="B12" s="666" t="s">
        <v>505</v>
      </c>
      <c r="C12" s="668" t="s">
        <v>80</v>
      </c>
      <c r="D12" s="669">
        <v>0.105</v>
      </c>
      <c r="E12" s="669">
        <v>0.75</v>
      </c>
      <c r="F12" s="669">
        <v>0</v>
      </c>
      <c r="G12" s="669">
        <v>0.74999999999985645</v>
      </c>
      <c r="H12" s="669">
        <v>0.39150962528795719</v>
      </c>
      <c r="I12" s="670">
        <v>5.2754165629693012E-2</v>
      </c>
      <c r="J12" s="663">
        <v>8</v>
      </c>
      <c r="K12" s="719" t="s">
        <v>95</v>
      </c>
      <c r="U12" s="478">
        <f>ABS(Table2[[#This Row],[Mean Severity     (YOE $M)]])</f>
        <v>0.39150962528795719</v>
      </c>
      <c r="V12" s="478" t="str">
        <f>LEFT(Table2[[#This Row],[Risk Label]],2)</f>
        <v>CR</v>
      </c>
    </row>
    <row r="13" spans="1:22" ht="15" x14ac:dyDescent="0.2">
      <c r="A13" s="663" t="s">
        <v>450</v>
      </c>
      <c r="B13" s="666" t="s">
        <v>451</v>
      </c>
      <c r="C13" s="668" t="s">
        <v>80</v>
      </c>
      <c r="D13" s="669">
        <v>0.13125000000000001</v>
      </c>
      <c r="E13" s="669">
        <v>1</v>
      </c>
      <c r="F13" s="669">
        <v>0</v>
      </c>
      <c r="G13" s="669">
        <v>0.9999999999998086</v>
      </c>
      <c r="H13" s="669">
        <v>0.37949026879033604</v>
      </c>
      <c r="I13" s="670">
        <v>5.1134611262488187E-2</v>
      </c>
      <c r="J13" s="663">
        <v>9</v>
      </c>
      <c r="K13" s="719" t="s">
        <v>100</v>
      </c>
      <c r="U13" s="478">
        <f>ABS(Table2[[#This Row],[Mean Severity     (YOE $M)]])</f>
        <v>0.37949026879033604</v>
      </c>
      <c r="V13" s="478" t="str">
        <f>LEFT(Table2[[#This Row],[Risk Label]],2)</f>
        <v>PD</v>
      </c>
    </row>
    <row r="14" spans="1:22" ht="15" x14ac:dyDescent="0.2">
      <c r="A14" s="663" t="s">
        <v>484</v>
      </c>
      <c r="B14" s="666" t="s">
        <v>485</v>
      </c>
      <c r="C14" s="668" t="s">
        <v>80</v>
      </c>
      <c r="D14" s="669">
        <v>0.29625000000000001</v>
      </c>
      <c r="E14" s="669">
        <v>0.25</v>
      </c>
      <c r="F14" s="669">
        <v>0</v>
      </c>
      <c r="G14" s="669">
        <v>0.24999999999995215</v>
      </c>
      <c r="H14" s="669">
        <v>0.37535351374470216</v>
      </c>
      <c r="I14" s="670">
        <v>5.0577202078266145E-2</v>
      </c>
      <c r="J14" s="663">
        <v>10</v>
      </c>
      <c r="K14" s="719" t="s">
        <v>100</v>
      </c>
      <c r="U14" s="478">
        <f>ABS(Table2[[#This Row],[Mean Severity     (YOE $M)]])</f>
        <v>0.37535351374470216</v>
      </c>
      <c r="V14" s="478" t="str">
        <f>LEFT(Table2[[#This Row],[Risk Label]],2)</f>
        <v>PR</v>
      </c>
    </row>
    <row r="15" spans="1:22" ht="15" x14ac:dyDescent="0.2">
      <c r="A15" s="663" t="s">
        <v>446</v>
      </c>
      <c r="B15" s="666" t="s">
        <v>447</v>
      </c>
      <c r="C15" s="668" t="s">
        <v>80</v>
      </c>
      <c r="D15" s="669">
        <v>0.315</v>
      </c>
      <c r="E15" s="669">
        <v>0.1875</v>
      </c>
      <c r="F15" s="669">
        <v>0</v>
      </c>
      <c r="G15" s="669">
        <v>0.18749999999990427</v>
      </c>
      <c r="H15" s="669">
        <v>0.37492763121006478</v>
      </c>
      <c r="I15" s="670">
        <v>5.0519816317304261E-2</v>
      </c>
      <c r="J15" s="663">
        <v>11</v>
      </c>
      <c r="K15" s="719" t="s">
        <v>95</v>
      </c>
      <c r="U15" s="478">
        <f>ABS(Table2[[#This Row],[Mean Severity     (YOE $M)]])</f>
        <v>0.37492763121006478</v>
      </c>
      <c r="V15" s="478" t="str">
        <f>LEFT(Table2[[#This Row],[Risk Label]],2)</f>
        <v>PD</v>
      </c>
    </row>
    <row r="16" spans="1:22" ht="15" x14ac:dyDescent="0.2">
      <c r="A16" s="663" t="s">
        <v>502</v>
      </c>
      <c r="B16" s="666" t="s">
        <v>503</v>
      </c>
      <c r="C16" s="668" t="s">
        <v>80</v>
      </c>
      <c r="D16" s="669">
        <v>0.1925</v>
      </c>
      <c r="E16" s="669">
        <v>0.34375</v>
      </c>
      <c r="F16" s="669">
        <v>0</v>
      </c>
      <c r="G16" s="669">
        <v>0.3437499999999043</v>
      </c>
      <c r="H16" s="669">
        <v>0.33372372970696446</v>
      </c>
      <c r="I16" s="670">
        <v>4.4967775437376054E-2</v>
      </c>
      <c r="J16" s="663">
        <v>12</v>
      </c>
      <c r="K16" s="719" t="s">
        <v>95</v>
      </c>
      <c r="U16" s="478">
        <f>ABS(Table2[[#This Row],[Mean Severity     (YOE $M)]])</f>
        <v>0.33372372970696446</v>
      </c>
      <c r="V16" s="478" t="str">
        <f>LEFT(Table2[[#This Row],[Risk Label]],2)</f>
        <v>CR</v>
      </c>
    </row>
    <row r="17" spans="1:22" ht="30" x14ac:dyDescent="0.2">
      <c r="A17" s="663" t="s">
        <v>448</v>
      </c>
      <c r="B17" s="666" t="s">
        <v>449</v>
      </c>
      <c r="C17" s="668" t="s">
        <v>80</v>
      </c>
      <c r="D17" s="669">
        <v>0.13125000000000001</v>
      </c>
      <c r="E17" s="669">
        <v>0.3125</v>
      </c>
      <c r="F17" s="669">
        <v>0</v>
      </c>
      <c r="G17" s="669">
        <v>0.3125</v>
      </c>
      <c r="H17" s="669">
        <v>0.21316488261655067</v>
      </c>
      <c r="I17" s="670">
        <v>2.8723011639155957E-2</v>
      </c>
      <c r="J17" s="663">
        <v>13</v>
      </c>
      <c r="K17" s="639" t="s">
        <v>100</v>
      </c>
      <c r="U17" s="478">
        <f>ABS(Table2[[#This Row],[Mean Severity     (YOE $M)]])</f>
        <v>0.21316488261655067</v>
      </c>
      <c r="V17" s="478" t="str">
        <f>LEFT(Table2[[#This Row],[Risk Label]],2)</f>
        <v>PD</v>
      </c>
    </row>
    <row r="18" spans="1:22" ht="15" x14ac:dyDescent="0.2">
      <c r="A18" s="663" t="s">
        <v>452</v>
      </c>
      <c r="B18" s="666" t="s">
        <v>453</v>
      </c>
      <c r="C18" s="668" t="s">
        <v>80</v>
      </c>
      <c r="D18" s="669">
        <v>0</v>
      </c>
      <c r="E18" s="669">
        <v>0.75</v>
      </c>
      <c r="F18" s="669">
        <v>0</v>
      </c>
      <c r="G18" s="669">
        <v>0.74999999999985645</v>
      </c>
      <c r="H18" s="669">
        <v>0.18441227221618048</v>
      </c>
      <c r="I18" s="670">
        <v>2.4848726376739908E-2</v>
      </c>
      <c r="J18" s="663">
        <v>14</v>
      </c>
      <c r="K18" s="639" t="s">
        <v>95</v>
      </c>
      <c r="U18" s="478">
        <f>ABS(Table2[[#This Row],[Mean Severity     (YOE $M)]])</f>
        <v>0.18441227221618048</v>
      </c>
      <c r="V18" s="478" t="str">
        <f>LEFT(Table2[[#This Row],[Risk Label]],2)</f>
        <v>PD</v>
      </c>
    </row>
    <row r="19" spans="1:22" ht="15" x14ac:dyDescent="0.2">
      <c r="A19" s="663" t="s">
        <v>432</v>
      </c>
      <c r="B19" s="666" t="s">
        <v>433</v>
      </c>
      <c r="C19" s="668" t="s">
        <v>80</v>
      </c>
      <c r="D19" s="669">
        <v>0.13125000000000001</v>
      </c>
      <c r="E19" s="669">
        <v>7.8125E-2</v>
      </c>
      <c r="F19" s="669">
        <v>0</v>
      </c>
      <c r="G19" s="669">
        <v>7.8125E-2</v>
      </c>
      <c r="H19" s="669">
        <v>0.16933020146133226</v>
      </c>
      <c r="I19" s="670">
        <v>2.2816485003223703E-2</v>
      </c>
      <c r="J19" s="663">
        <v>15</v>
      </c>
      <c r="K19" s="719" t="s">
        <v>100</v>
      </c>
      <c r="U19" s="478">
        <f>ABS(Table2[[#This Row],[Mean Severity     (YOE $M)]])</f>
        <v>0.16933020146133226</v>
      </c>
      <c r="V19" s="478" t="str">
        <f>LEFT(Table2[[#This Row],[Risk Label]],2)</f>
        <v>PD</v>
      </c>
    </row>
    <row r="20" spans="1:22" ht="15" x14ac:dyDescent="0.2">
      <c r="A20" s="663" t="s">
        <v>420</v>
      </c>
      <c r="B20" s="666" t="s">
        <v>421</v>
      </c>
      <c r="C20" s="668" t="s">
        <v>80</v>
      </c>
      <c r="D20" s="669">
        <v>0.10514220000000001</v>
      </c>
      <c r="E20" s="669">
        <v>0</v>
      </c>
      <c r="F20" s="669">
        <v>0</v>
      </c>
      <c r="G20" s="669">
        <v>0</v>
      </c>
      <c r="H20" s="669">
        <v>0.11236349257123943</v>
      </c>
      <c r="I20" s="670">
        <v>1.5140476542496588E-2</v>
      </c>
      <c r="J20" s="663">
        <v>16</v>
      </c>
      <c r="K20" s="719" t="s">
        <v>100</v>
      </c>
      <c r="U20" s="478">
        <f>ABS(Table2[[#This Row],[Mean Severity     (YOE $M)]])</f>
        <v>0.11236349257123943</v>
      </c>
      <c r="V20" s="478" t="str">
        <f>LEFT(Table2[[#This Row],[Risk Label]],2)</f>
        <v>SC</v>
      </c>
    </row>
    <row r="21" spans="1:22" ht="15" x14ac:dyDescent="0.2">
      <c r="A21" s="663" t="s">
        <v>456</v>
      </c>
      <c r="B21" s="666" t="s">
        <v>457</v>
      </c>
      <c r="C21" s="668" t="s">
        <v>80</v>
      </c>
      <c r="D21" s="669">
        <v>0.105</v>
      </c>
      <c r="E21" s="669">
        <v>0</v>
      </c>
      <c r="F21" s="669">
        <v>0</v>
      </c>
      <c r="G21" s="669">
        <v>0</v>
      </c>
      <c r="H21" s="669">
        <v>0.11221152610445795</v>
      </c>
      <c r="I21" s="670">
        <v>1.5119999742844848E-2</v>
      </c>
      <c r="J21" s="663">
        <v>17</v>
      </c>
      <c r="K21" s="719" t="s">
        <v>100</v>
      </c>
      <c r="U21" s="478">
        <f>ABS(Table2[[#This Row],[Mean Severity     (YOE $M)]])</f>
        <v>0.11221152610445795</v>
      </c>
      <c r="V21" s="478" t="str">
        <f>LEFT(Table2[[#This Row],[Risk Label]],2)</f>
        <v>PD</v>
      </c>
    </row>
    <row r="22" spans="1:22" ht="15" x14ac:dyDescent="0.2">
      <c r="A22" s="663" t="s">
        <v>474</v>
      </c>
      <c r="B22" s="666" t="s">
        <v>475</v>
      </c>
      <c r="C22" s="668" t="s">
        <v>80</v>
      </c>
      <c r="D22" s="669">
        <v>0.105</v>
      </c>
      <c r="E22" s="669">
        <v>0</v>
      </c>
      <c r="F22" s="669">
        <v>0</v>
      </c>
      <c r="G22" s="669">
        <v>0</v>
      </c>
      <c r="H22" s="669">
        <v>0.1097542666626186</v>
      </c>
      <c r="I22" s="670">
        <v>1.4788895056735085E-2</v>
      </c>
      <c r="J22" s="663">
        <v>18</v>
      </c>
      <c r="K22" s="639" t="s">
        <v>100</v>
      </c>
      <c r="U22" s="478">
        <f>ABS(Table2[[#This Row],[Mean Severity     (YOE $M)]])</f>
        <v>0.1097542666626186</v>
      </c>
      <c r="V22" s="478" t="str">
        <f>LEFT(Table2[[#This Row],[Risk Label]],2)</f>
        <v>RR</v>
      </c>
    </row>
    <row r="23" spans="1:22" ht="15" x14ac:dyDescent="0.2">
      <c r="A23" s="663" t="s">
        <v>434</v>
      </c>
      <c r="B23" s="666" t="s">
        <v>435</v>
      </c>
      <c r="C23" s="668" t="s">
        <v>80</v>
      </c>
      <c r="D23" s="669">
        <v>7.0000000000000007E-2</v>
      </c>
      <c r="E23" s="669">
        <v>6.25E-2</v>
      </c>
      <c r="F23" s="669">
        <v>0</v>
      </c>
      <c r="G23" s="669">
        <v>6.2500000000047864E-2</v>
      </c>
      <c r="H23" s="669">
        <v>9.8049624709276806E-2</v>
      </c>
      <c r="I23" s="670">
        <v>1.3211747062509667E-2</v>
      </c>
      <c r="J23" s="663">
        <v>19</v>
      </c>
      <c r="K23" s="639" t="s">
        <v>100</v>
      </c>
      <c r="U23" s="478">
        <f>ABS(Table2[[#This Row],[Mean Severity     (YOE $M)]])</f>
        <v>9.8049624709276806E-2</v>
      </c>
      <c r="V23" s="478" t="str">
        <f>LEFT(Table2[[#This Row],[Risk Label]],2)</f>
        <v>PD</v>
      </c>
    </row>
    <row r="24" spans="1:22" ht="15" x14ac:dyDescent="0.2">
      <c r="A24" s="663" t="s">
        <v>436</v>
      </c>
      <c r="B24" s="666" t="s">
        <v>437</v>
      </c>
      <c r="C24" s="668" t="s">
        <v>80</v>
      </c>
      <c r="D24" s="669">
        <v>7.0000000000000007E-2</v>
      </c>
      <c r="E24" s="669">
        <v>6.25E-2</v>
      </c>
      <c r="F24" s="669">
        <v>0</v>
      </c>
      <c r="G24" s="669">
        <v>6.2500000000047864E-2</v>
      </c>
      <c r="H24" s="669">
        <v>9.8049624709276806E-2</v>
      </c>
      <c r="I24" s="670">
        <v>1.3211747062509667E-2</v>
      </c>
      <c r="J24" s="663">
        <v>20</v>
      </c>
      <c r="K24" s="719" t="s">
        <v>100</v>
      </c>
      <c r="U24" s="478">
        <f>ABS(Table2[[#This Row],[Mean Severity     (YOE $M)]])</f>
        <v>9.8049624709276806E-2</v>
      </c>
      <c r="V24" s="478" t="str">
        <f>LEFT(Table2[[#This Row],[Risk Label]],2)</f>
        <v>PD</v>
      </c>
    </row>
    <row r="25" spans="1:22" ht="15" x14ac:dyDescent="0.2">
      <c r="A25" s="663" t="s">
        <v>506</v>
      </c>
      <c r="B25" s="666" t="s">
        <v>507</v>
      </c>
      <c r="C25" s="668" t="s">
        <v>80</v>
      </c>
      <c r="D25" s="669">
        <v>4.3749999999999997E-2</v>
      </c>
      <c r="E25" s="669">
        <v>7.8125E-2</v>
      </c>
      <c r="F25" s="669">
        <v>0</v>
      </c>
      <c r="G25" s="669">
        <v>7.8125E-2</v>
      </c>
      <c r="H25" s="669">
        <v>7.5802599643183061E-2</v>
      </c>
      <c r="I25" s="670">
        <v>1.0214060238740172E-2</v>
      </c>
      <c r="J25" s="663">
        <v>21</v>
      </c>
      <c r="K25" s="719" t="s">
        <v>100</v>
      </c>
      <c r="U25" s="478">
        <f>ABS(Table2[[#This Row],[Mean Severity     (YOE $M)]])</f>
        <v>7.5802599643183061E-2</v>
      </c>
      <c r="V25" s="478" t="str">
        <f>LEFT(Table2[[#This Row],[Risk Label]],2)</f>
        <v>CR</v>
      </c>
    </row>
    <row r="26" spans="1:22" ht="15" x14ac:dyDescent="0.2">
      <c r="A26" s="663" t="s">
        <v>460</v>
      </c>
      <c r="B26" s="666" t="s">
        <v>461</v>
      </c>
      <c r="C26" s="668" t="s">
        <v>80</v>
      </c>
      <c r="D26" s="669">
        <v>0</v>
      </c>
      <c r="E26" s="669">
        <v>0.3125</v>
      </c>
      <c r="F26" s="669">
        <v>0</v>
      </c>
      <c r="G26" s="669">
        <v>0.3125</v>
      </c>
      <c r="H26" s="669">
        <v>7.3451630977436261E-2</v>
      </c>
      <c r="I26" s="670">
        <v>9.8972777578706268E-3</v>
      </c>
      <c r="J26" s="663">
        <v>22</v>
      </c>
      <c r="K26" s="719" t="s">
        <v>100</v>
      </c>
      <c r="U26" s="478">
        <f>ABS(Table2[[#This Row],[Mean Severity     (YOE $M)]])</f>
        <v>7.3451630977436261E-2</v>
      </c>
      <c r="V26" s="478" t="str">
        <f>LEFT(Table2[[#This Row],[Risk Label]],2)</f>
        <v>EP</v>
      </c>
    </row>
    <row r="27" spans="1:22" ht="15" x14ac:dyDescent="0.2">
      <c r="A27" s="663" t="s">
        <v>416</v>
      </c>
      <c r="B27" s="666" t="s">
        <v>417</v>
      </c>
      <c r="C27" s="668" t="s">
        <v>80</v>
      </c>
      <c r="D27" s="669">
        <v>4.3809250000000001E-2</v>
      </c>
      <c r="E27" s="669">
        <v>7.8093750000000545E-2</v>
      </c>
      <c r="F27" s="669">
        <v>0</v>
      </c>
      <c r="G27" s="669">
        <v>7.809374999995175E-2</v>
      </c>
      <c r="H27" s="669">
        <v>6.6003915991850459E-2</v>
      </c>
      <c r="I27" s="670">
        <v>8.8937315752618037E-3</v>
      </c>
      <c r="J27" s="663">
        <v>23</v>
      </c>
      <c r="K27" s="719" t="s">
        <v>100</v>
      </c>
      <c r="U27" s="478">
        <f>ABS(Table2[[#This Row],[Mean Severity     (YOE $M)]])</f>
        <v>6.6003915991850459E-2</v>
      </c>
      <c r="V27" s="478" t="str">
        <f>LEFT(Table2[[#This Row],[Risk Label]],2)</f>
        <v>SC</v>
      </c>
    </row>
    <row r="28" spans="1:22" ht="15" x14ac:dyDescent="0.2">
      <c r="A28" s="663" t="s">
        <v>472</v>
      </c>
      <c r="B28" s="666" t="s">
        <v>473</v>
      </c>
      <c r="C28" s="668" t="s">
        <v>80</v>
      </c>
      <c r="D28" s="669">
        <v>0</v>
      </c>
      <c r="E28" s="669">
        <v>0.1875</v>
      </c>
      <c r="F28" s="669">
        <v>0</v>
      </c>
      <c r="G28" s="669">
        <v>0.18749999999990427</v>
      </c>
      <c r="H28" s="669">
        <v>4.551272400547713E-2</v>
      </c>
      <c r="I28" s="670">
        <v>6.1326353820228786E-3</v>
      </c>
      <c r="J28" s="663">
        <v>24</v>
      </c>
      <c r="K28" s="639" t="s">
        <v>100</v>
      </c>
      <c r="U28" s="478">
        <f>ABS(Table2[[#This Row],[Mean Severity     (YOE $M)]])</f>
        <v>4.551272400547713E-2</v>
      </c>
      <c r="V28" s="478" t="str">
        <f>LEFT(Table2[[#This Row],[Risk Label]],2)</f>
        <v>RR</v>
      </c>
    </row>
    <row r="29" spans="1:22" ht="15" x14ac:dyDescent="0.2">
      <c r="A29" s="663" t="s">
        <v>426</v>
      </c>
      <c r="B29" s="666" t="s">
        <v>427</v>
      </c>
      <c r="C29" s="668" t="s">
        <v>80</v>
      </c>
      <c r="D29" s="669">
        <v>2.6249999999999999E-2</v>
      </c>
      <c r="E29" s="669">
        <v>6.25E-2</v>
      </c>
      <c r="F29" s="669">
        <v>0</v>
      </c>
      <c r="G29" s="669">
        <v>6.2499999999808528E-2</v>
      </c>
      <c r="H29" s="669">
        <v>4.2611327308908674E-2</v>
      </c>
      <c r="I29" s="670">
        <v>5.7416851933126027E-3</v>
      </c>
      <c r="J29" s="663">
        <v>25</v>
      </c>
      <c r="K29" s="719" t="s">
        <v>100</v>
      </c>
      <c r="U29" s="478">
        <f>ABS(Table2[[#This Row],[Mean Severity     (YOE $M)]])</f>
        <v>4.2611327308908674E-2</v>
      </c>
      <c r="V29" s="478" t="str">
        <f>LEFT(Table2[[#This Row],[Risk Label]],2)</f>
        <v>PD</v>
      </c>
    </row>
    <row r="30" spans="1:22" ht="15" x14ac:dyDescent="0.2">
      <c r="A30" s="663" t="s">
        <v>454</v>
      </c>
      <c r="B30" s="666" t="s">
        <v>455</v>
      </c>
      <c r="C30" s="668" t="s">
        <v>80</v>
      </c>
      <c r="D30" s="669">
        <v>0.03</v>
      </c>
      <c r="E30" s="669">
        <v>0</v>
      </c>
      <c r="F30" s="669">
        <v>0</v>
      </c>
      <c r="G30" s="669">
        <v>0</v>
      </c>
      <c r="H30" s="669">
        <v>3.2060436029845131E-2</v>
      </c>
      <c r="I30" s="670">
        <v>4.3199999265270995E-3</v>
      </c>
      <c r="J30" s="663">
        <v>26</v>
      </c>
      <c r="K30" s="719" t="s">
        <v>100</v>
      </c>
      <c r="U30" s="478">
        <f>ABS(Table2[[#This Row],[Mean Severity     (YOE $M)]])</f>
        <v>3.2060436029845131E-2</v>
      </c>
      <c r="V30" s="478" t="str">
        <f>LEFT(Table2[[#This Row],[Risk Label]],2)</f>
        <v>PD</v>
      </c>
    </row>
    <row r="31" spans="1:22" ht="15" x14ac:dyDescent="0.2">
      <c r="A31" s="663" t="s">
        <v>514</v>
      </c>
      <c r="B31" s="666" t="s">
        <v>515</v>
      </c>
      <c r="C31" s="668" t="s">
        <v>80</v>
      </c>
      <c r="D31" s="669">
        <v>0.03</v>
      </c>
      <c r="E31" s="669">
        <v>0</v>
      </c>
      <c r="F31" s="669">
        <v>0</v>
      </c>
      <c r="G31" s="669">
        <v>0</v>
      </c>
      <c r="H31" s="669">
        <v>3.2060436029845131E-2</v>
      </c>
      <c r="I31" s="670">
        <v>4.3199999265270995E-3</v>
      </c>
      <c r="J31" s="663">
        <v>27</v>
      </c>
      <c r="K31" s="719" t="s">
        <v>100</v>
      </c>
      <c r="U31" s="478">
        <f>ABS(Table2[[#This Row],[Mean Severity     (YOE $M)]])</f>
        <v>3.2060436029845131E-2</v>
      </c>
      <c r="V31" s="478" t="str">
        <f>LEFT(Table2[[#This Row],[Risk Label]],2)</f>
        <v>CR</v>
      </c>
    </row>
    <row r="32" spans="1:22" ht="15" x14ac:dyDescent="0.2">
      <c r="A32" s="663" t="s">
        <v>496</v>
      </c>
      <c r="B32" s="666" t="s">
        <v>497</v>
      </c>
      <c r="C32" s="668" t="s">
        <v>80</v>
      </c>
      <c r="D32" s="669">
        <v>0</v>
      </c>
      <c r="E32" s="669">
        <v>7.8125E-2</v>
      </c>
      <c r="F32" s="669">
        <v>0</v>
      </c>
      <c r="G32" s="669">
        <v>7.8125E-2</v>
      </c>
      <c r="H32" s="669">
        <v>1.8357521922402198E-2</v>
      </c>
      <c r="I32" s="670">
        <v>2.4735937241206697E-3</v>
      </c>
      <c r="J32" s="663">
        <v>28</v>
      </c>
      <c r="K32" s="719" t="s">
        <v>100</v>
      </c>
      <c r="U32" s="478">
        <f>ABS(Table2[[#This Row],[Mean Severity     (YOE $M)]])</f>
        <v>1.8357521922402198E-2</v>
      </c>
      <c r="V32" s="478" t="str">
        <f>LEFT(Table2[[#This Row],[Risk Label]],2)</f>
        <v>PR</v>
      </c>
    </row>
    <row r="33" spans="1:22" ht="15" x14ac:dyDescent="0.2">
      <c r="A33" s="663" t="s">
        <v>404</v>
      </c>
      <c r="B33" s="666" t="s">
        <v>405</v>
      </c>
      <c r="C33" s="668" t="s">
        <v>80</v>
      </c>
      <c r="D33" s="669">
        <v>1.2531250000000001E-2</v>
      </c>
      <c r="E33" s="669">
        <v>0</v>
      </c>
      <c r="F33" s="669">
        <v>0</v>
      </c>
      <c r="G33" s="669">
        <v>0</v>
      </c>
      <c r="H33" s="669">
        <v>1.339191129996656E-2</v>
      </c>
      <c r="I33" s="670">
        <v>1.8044999693097572E-3</v>
      </c>
      <c r="J33" s="663">
        <v>29</v>
      </c>
      <c r="K33" s="639" t="s">
        <v>100</v>
      </c>
      <c r="U33" s="478">
        <f>ABS(Table2[[#This Row],[Mean Severity     (YOE $M)]])</f>
        <v>1.339191129996656E-2</v>
      </c>
      <c r="V33" s="478" t="str">
        <f>LEFT(Table2[[#This Row],[Risk Label]],2)</f>
        <v>PL</v>
      </c>
    </row>
    <row r="34" spans="1:22" ht="15" x14ac:dyDescent="0.2">
      <c r="A34" s="663" t="s">
        <v>510</v>
      </c>
      <c r="B34" s="666" t="s">
        <v>511</v>
      </c>
      <c r="C34" s="668" t="s">
        <v>80</v>
      </c>
      <c r="D34" s="669">
        <v>0</v>
      </c>
      <c r="E34" s="669">
        <v>1.5625E-2</v>
      </c>
      <c r="F34" s="669">
        <v>0</v>
      </c>
      <c r="G34" s="669">
        <v>1.5624999999952132E-2</v>
      </c>
      <c r="H34" s="669">
        <v>5.8071437477329509E-3</v>
      </c>
      <c r="I34" s="670">
        <v>7.8248656818594858E-4</v>
      </c>
      <c r="J34" s="663">
        <v>30</v>
      </c>
      <c r="K34" s="719" t="s">
        <v>100</v>
      </c>
      <c r="U34" s="478">
        <f>ABS(Table2[[#This Row],[Mean Severity     (YOE $M)]])</f>
        <v>5.8071437477329509E-3</v>
      </c>
      <c r="V34" s="478" t="str">
        <f>LEFT(Table2[[#This Row],[Risk Label]],2)</f>
        <v>CR</v>
      </c>
    </row>
    <row r="35" spans="1:22" ht="15" x14ac:dyDescent="0.2">
      <c r="A35" s="663" t="s">
        <v>498</v>
      </c>
      <c r="B35" s="666" t="s">
        <v>499</v>
      </c>
      <c r="C35" s="668" t="s">
        <v>81</v>
      </c>
      <c r="D35" s="669">
        <v>0</v>
      </c>
      <c r="E35" s="669">
        <v>-0.5</v>
      </c>
      <c r="F35" s="669">
        <v>-2.5000000000000001E-2</v>
      </c>
      <c r="G35" s="669">
        <v>-0.50000000000014366</v>
      </c>
      <c r="H35" s="669">
        <v>-0.43566608956405839</v>
      </c>
      <c r="I35" s="670">
        <v>0.56411460935470881</v>
      </c>
      <c r="J35" s="663">
        <v>1</v>
      </c>
      <c r="K35" s="719" t="s">
        <v>100</v>
      </c>
      <c r="U35" s="478">
        <f>ABS(Table2[[#This Row],[Mean Severity     (YOE $M)]])</f>
        <v>0.43566608956405839</v>
      </c>
      <c r="V35" s="478" t="str">
        <f>LEFT(Table2[[#This Row],[Risk Label]],2)</f>
        <v>CR</v>
      </c>
    </row>
    <row r="36" spans="1:22" ht="15" x14ac:dyDescent="0.2">
      <c r="A36" s="663" t="s">
        <v>440</v>
      </c>
      <c r="B36" s="666" t="s">
        <v>441</v>
      </c>
      <c r="C36" s="668" t="s">
        <v>81</v>
      </c>
      <c r="D36" s="669">
        <v>-0.315</v>
      </c>
      <c r="E36" s="669">
        <v>0</v>
      </c>
      <c r="F36" s="669">
        <v>0</v>
      </c>
      <c r="G36" s="669">
        <v>0</v>
      </c>
      <c r="H36" s="669">
        <v>-0.33663457831337384</v>
      </c>
      <c r="I36" s="670">
        <v>0.43588539064529119</v>
      </c>
      <c r="J36" s="663">
        <v>2</v>
      </c>
      <c r="K36" s="719" t="s">
        <v>100</v>
      </c>
      <c r="U36" s="478">
        <f>ABS(Table2[[#This Row],[Mean Severity     (YOE $M)]])</f>
        <v>0.33663457831337384</v>
      </c>
      <c r="V36" s="478" t="str">
        <f>LEFT(Table2[[#This Row],[Risk Label]],2)</f>
        <v>PD</v>
      </c>
    </row>
    <row r="37" spans="1:22" ht="15" x14ac:dyDescent="0.2">
      <c r="A37" s="663" t="s">
        <v>406</v>
      </c>
      <c r="B37" s="666" t="s">
        <v>407</v>
      </c>
      <c r="C37" s="668" t="s">
        <v>522</v>
      </c>
      <c r="D37" s="669">
        <v>0</v>
      </c>
      <c r="E37" s="669">
        <v>0</v>
      </c>
      <c r="F37" s="669">
        <v>0</v>
      </c>
      <c r="G37" s="669">
        <v>0</v>
      </c>
      <c r="H37" s="669">
        <v>0</v>
      </c>
      <c r="I37" s="670">
        <v>0</v>
      </c>
      <c r="J37" s="663"/>
      <c r="K37" s="719" t="s">
        <v>100</v>
      </c>
      <c r="U37" s="478">
        <f>ABS(Table2[[#This Row],[Mean Severity     (YOE $M)]])</f>
        <v>0</v>
      </c>
      <c r="V37" s="478" t="str">
        <f>LEFT(Table2[[#This Row],[Risk Label]],2)</f>
        <v>PL</v>
      </c>
    </row>
    <row r="38" spans="1:22" ht="15" x14ac:dyDescent="0.2">
      <c r="A38" s="663" t="s">
        <v>408</v>
      </c>
      <c r="B38" s="666" t="s">
        <v>409</v>
      </c>
      <c r="C38" s="668" t="s">
        <v>522</v>
      </c>
      <c r="D38" s="669">
        <v>0</v>
      </c>
      <c r="E38" s="669">
        <v>0</v>
      </c>
      <c r="F38" s="669">
        <v>0</v>
      </c>
      <c r="G38" s="669">
        <v>0</v>
      </c>
      <c r="H38" s="669">
        <v>0</v>
      </c>
      <c r="I38" s="670">
        <v>0</v>
      </c>
      <c r="J38" s="663"/>
      <c r="K38" s="719" t="s">
        <v>100</v>
      </c>
      <c r="U38" s="478">
        <f>ABS(Table2[[#This Row],[Mean Severity     (YOE $M)]])</f>
        <v>0</v>
      </c>
      <c r="V38" s="478" t="str">
        <f>LEFT(Table2[[#This Row],[Risk Label]],2)</f>
        <v>PL</v>
      </c>
    </row>
    <row r="39" spans="1:22" ht="15" x14ac:dyDescent="0.2">
      <c r="A39" s="663" t="s">
        <v>410</v>
      </c>
      <c r="B39" s="666" t="s">
        <v>411</v>
      </c>
      <c r="C39" s="668" t="s">
        <v>522</v>
      </c>
      <c r="D39" s="669">
        <v>0</v>
      </c>
      <c r="E39" s="669">
        <v>0</v>
      </c>
      <c r="F39" s="669">
        <v>0</v>
      </c>
      <c r="G39" s="669">
        <v>0</v>
      </c>
      <c r="H39" s="669">
        <v>0</v>
      </c>
      <c r="I39" s="670">
        <v>0</v>
      </c>
      <c r="J39" s="663"/>
      <c r="K39" s="719" t="s">
        <v>100</v>
      </c>
      <c r="U39" s="478">
        <f>ABS(Table2[[#This Row],[Mean Severity     (YOE $M)]])</f>
        <v>0</v>
      </c>
      <c r="V39" s="478" t="str">
        <f>LEFT(Table2[[#This Row],[Risk Label]],2)</f>
        <v>PL</v>
      </c>
    </row>
    <row r="40" spans="1:22" ht="15" x14ac:dyDescent="0.2">
      <c r="A40" s="663" t="s">
        <v>412</v>
      </c>
      <c r="B40" s="666" t="s">
        <v>413</v>
      </c>
      <c r="C40" s="668" t="s">
        <v>522</v>
      </c>
      <c r="D40" s="669">
        <v>0</v>
      </c>
      <c r="E40" s="669">
        <v>0</v>
      </c>
      <c r="F40" s="669">
        <v>0</v>
      </c>
      <c r="G40" s="669">
        <v>0</v>
      </c>
      <c r="H40" s="669">
        <v>0</v>
      </c>
      <c r="I40" s="670">
        <v>0</v>
      </c>
      <c r="J40" s="663"/>
      <c r="K40" s="719" t="s">
        <v>100</v>
      </c>
      <c r="U40" s="478">
        <f>ABS(Table2[[#This Row],[Mean Severity     (YOE $M)]])</f>
        <v>0</v>
      </c>
      <c r="V40" s="478" t="str">
        <f>LEFT(Table2[[#This Row],[Risk Label]],2)</f>
        <v>SC</v>
      </c>
    </row>
    <row r="41" spans="1:22" ht="15" x14ac:dyDescent="0.2">
      <c r="A41" s="663" t="s">
        <v>414</v>
      </c>
      <c r="B41" s="666" t="s">
        <v>415</v>
      </c>
      <c r="C41" s="668" t="s">
        <v>522</v>
      </c>
      <c r="D41" s="669">
        <v>0</v>
      </c>
      <c r="E41" s="669">
        <v>0</v>
      </c>
      <c r="F41" s="669">
        <v>0</v>
      </c>
      <c r="G41" s="669">
        <v>0</v>
      </c>
      <c r="H41" s="669">
        <v>0</v>
      </c>
      <c r="I41" s="670">
        <v>0</v>
      </c>
      <c r="J41" s="663"/>
      <c r="K41" s="719" t="s">
        <v>100</v>
      </c>
      <c r="U41" s="478">
        <f>ABS(Table2[[#This Row],[Mean Severity     (YOE $M)]])</f>
        <v>0</v>
      </c>
      <c r="V41" s="478" t="str">
        <f>LEFT(Table2[[#This Row],[Risk Label]],2)</f>
        <v>SC</v>
      </c>
    </row>
    <row r="42" spans="1:22" ht="15" x14ac:dyDescent="0.2">
      <c r="A42" s="663" t="s">
        <v>418</v>
      </c>
      <c r="B42" s="666" t="s">
        <v>419</v>
      </c>
      <c r="C42" s="668" t="s">
        <v>522</v>
      </c>
      <c r="D42" s="669">
        <v>0</v>
      </c>
      <c r="E42" s="669">
        <v>0</v>
      </c>
      <c r="F42" s="669">
        <v>0</v>
      </c>
      <c r="G42" s="669">
        <v>0</v>
      </c>
      <c r="H42" s="669">
        <v>0</v>
      </c>
      <c r="I42" s="670">
        <v>0</v>
      </c>
      <c r="J42" s="663"/>
      <c r="K42" s="719" t="s">
        <v>100</v>
      </c>
      <c r="U42" s="478">
        <f>ABS(Table2[[#This Row],[Mean Severity     (YOE $M)]])</f>
        <v>0</v>
      </c>
      <c r="V42" s="478" t="str">
        <f>LEFT(Table2[[#This Row],[Risk Label]],2)</f>
        <v>SC</v>
      </c>
    </row>
    <row r="43" spans="1:22" ht="15" x14ac:dyDescent="0.2">
      <c r="A43" s="663" t="s">
        <v>424</v>
      </c>
      <c r="B43" s="666" t="s">
        <v>425</v>
      </c>
      <c r="C43" s="668" t="s">
        <v>522</v>
      </c>
      <c r="D43" s="669">
        <v>0</v>
      </c>
      <c r="E43" s="669">
        <v>0</v>
      </c>
      <c r="F43" s="669">
        <v>0</v>
      </c>
      <c r="G43" s="669">
        <v>0</v>
      </c>
      <c r="H43" s="669">
        <v>0</v>
      </c>
      <c r="I43" s="670">
        <v>0</v>
      </c>
      <c r="J43" s="663"/>
      <c r="K43" s="719" t="s">
        <v>100</v>
      </c>
      <c r="U43" s="478">
        <f>ABS(Table2[[#This Row],[Mean Severity     (YOE $M)]])</f>
        <v>0</v>
      </c>
      <c r="V43" s="478" t="str">
        <f>LEFT(Table2[[#This Row],[Risk Label]],2)</f>
        <v>SC</v>
      </c>
    </row>
    <row r="44" spans="1:22" ht="15" x14ac:dyDescent="0.2">
      <c r="A44" s="663" t="s">
        <v>428</v>
      </c>
      <c r="B44" s="666" t="s">
        <v>429</v>
      </c>
      <c r="C44" s="668" t="s">
        <v>522</v>
      </c>
      <c r="D44" s="669">
        <v>0</v>
      </c>
      <c r="E44" s="669">
        <v>0</v>
      </c>
      <c r="F44" s="669">
        <v>0</v>
      </c>
      <c r="G44" s="669">
        <v>0</v>
      </c>
      <c r="H44" s="669">
        <v>0</v>
      </c>
      <c r="I44" s="670">
        <v>0</v>
      </c>
      <c r="J44" s="663"/>
      <c r="K44" s="719" t="s">
        <v>100</v>
      </c>
      <c r="U44" s="478">
        <f>ABS(Table2[[#This Row],[Mean Severity     (YOE $M)]])</f>
        <v>0</v>
      </c>
      <c r="V44" s="478" t="str">
        <f>LEFT(Table2[[#This Row],[Risk Label]],2)</f>
        <v>PD</v>
      </c>
    </row>
    <row r="45" spans="1:22" ht="15" x14ac:dyDescent="0.2">
      <c r="A45" s="663" t="s">
        <v>430</v>
      </c>
      <c r="B45" s="666" t="s">
        <v>431</v>
      </c>
      <c r="C45" s="668" t="s">
        <v>522</v>
      </c>
      <c r="D45" s="669">
        <v>0</v>
      </c>
      <c r="E45" s="669">
        <v>0</v>
      </c>
      <c r="F45" s="669">
        <v>0</v>
      </c>
      <c r="G45" s="669">
        <v>0</v>
      </c>
      <c r="H45" s="669">
        <v>0</v>
      </c>
      <c r="I45" s="670">
        <v>0</v>
      </c>
      <c r="J45" s="663"/>
      <c r="K45" s="719" t="s">
        <v>100</v>
      </c>
      <c r="U45" s="478">
        <f>ABS(Table2[[#This Row],[Mean Severity     (YOE $M)]])</f>
        <v>0</v>
      </c>
      <c r="V45" s="478" t="str">
        <f>LEFT(Table2[[#This Row],[Risk Label]],2)</f>
        <v>PD</v>
      </c>
    </row>
    <row r="46" spans="1:22" ht="15" x14ac:dyDescent="0.2">
      <c r="A46" s="663" t="s">
        <v>438</v>
      </c>
      <c r="B46" s="666" t="s">
        <v>439</v>
      </c>
      <c r="C46" s="668" t="s">
        <v>522</v>
      </c>
      <c r="D46" s="669">
        <v>0</v>
      </c>
      <c r="E46" s="669">
        <v>0</v>
      </c>
      <c r="F46" s="669">
        <v>0</v>
      </c>
      <c r="G46" s="669">
        <v>0</v>
      </c>
      <c r="H46" s="669">
        <v>0</v>
      </c>
      <c r="I46" s="670">
        <v>0</v>
      </c>
      <c r="J46" s="663"/>
      <c r="K46" s="719" t="s">
        <v>100</v>
      </c>
      <c r="U46" s="478">
        <f>ABS(Table2[[#This Row],[Mean Severity     (YOE $M)]])</f>
        <v>0</v>
      </c>
      <c r="V46" s="478" t="str">
        <f>LEFT(Table2[[#This Row],[Risk Label]],2)</f>
        <v>PD</v>
      </c>
    </row>
    <row r="47" spans="1:22" ht="30" x14ac:dyDescent="0.2">
      <c r="A47" s="663" t="s">
        <v>442</v>
      </c>
      <c r="B47" s="666" t="s">
        <v>443</v>
      </c>
      <c r="C47" s="668" t="s">
        <v>522</v>
      </c>
      <c r="D47" s="669">
        <v>0</v>
      </c>
      <c r="E47" s="669">
        <v>0</v>
      </c>
      <c r="F47" s="669">
        <v>0</v>
      </c>
      <c r="G47" s="669">
        <v>0</v>
      </c>
      <c r="H47" s="669">
        <v>0</v>
      </c>
      <c r="I47" s="670">
        <v>0</v>
      </c>
      <c r="J47" s="663"/>
      <c r="K47" s="639" t="s">
        <v>100</v>
      </c>
      <c r="U47" s="478">
        <f>ABS(Table2[[#This Row],[Mean Severity     (YOE $M)]])</f>
        <v>0</v>
      </c>
      <c r="V47" s="478" t="str">
        <f>LEFT(Table2[[#This Row],[Risk Label]],2)</f>
        <v>PD</v>
      </c>
    </row>
    <row r="48" spans="1:22" ht="15" x14ac:dyDescent="0.2">
      <c r="A48" s="663" t="s">
        <v>444</v>
      </c>
      <c r="B48" s="666" t="s">
        <v>445</v>
      </c>
      <c r="C48" s="668" t="s">
        <v>522</v>
      </c>
      <c r="D48" s="669">
        <v>0</v>
      </c>
      <c r="E48" s="669">
        <v>0</v>
      </c>
      <c r="F48" s="669">
        <v>0</v>
      </c>
      <c r="G48" s="669">
        <v>0</v>
      </c>
      <c r="H48" s="669">
        <v>0</v>
      </c>
      <c r="I48" s="670">
        <v>0</v>
      </c>
      <c r="J48" s="663"/>
      <c r="K48" s="719" t="s">
        <v>100</v>
      </c>
      <c r="U48" s="478">
        <f>ABS(Table2[[#This Row],[Mean Severity     (YOE $M)]])</f>
        <v>0</v>
      </c>
      <c r="V48" s="478" t="str">
        <f>LEFT(Table2[[#This Row],[Risk Label]],2)</f>
        <v>PD</v>
      </c>
    </row>
    <row r="49" spans="1:22" ht="15" x14ac:dyDescent="0.2">
      <c r="A49" s="663" t="s">
        <v>458</v>
      </c>
      <c r="B49" s="666" t="s">
        <v>459</v>
      </c>
      <c r="C49" s="668" t="s">
        <v>522</v>
      </c>
      <c r="D49" s="669">
        <v>0</v>
      </c>
      <c r="E49" s="669">
        <v>0</v>
      </c>
      <c r="F49" s="669">
        <v>0</v>
      </c>
      <c r="G49" s="669">
        <v>0</v>
      </c>
      <c r="H49" s="669">
        <v>0</v>
      </c>
      <c r="I49" s="670">
        <v>0</v>
      </c>
      <c r="J49" s="663"/>
      <c r="K49" s="719" t="s">
        <v>100</v>
      </c>
      <c r="U49" s="478">
        <f>ABS(Table2[[#This Row],[Mean Severity     (YOE $M)]])</f>
        <v>0</v>
      </c>
      <c r="V49" s="478" t="str">
        <f>LEFT(Table2[[#This Row],[Risk Label]],2)</f>
        <v>EP</v>
      </c>
    </row>
    <row r="50" spans="1:22" ht="15" x14ac:dyDescent="0.2">
      <c r="A50" s="663" t="s">
        <v>468</v>
      </c>
      <c r="B50" s="666" t="s">
        <v>469</v>
      </c>
      <c r="C50" s="668" t="s">
        <v>522</v>
      </c>
      <c r="D50" s="669">
        <v>0</v>
      </c>
      <c r="E50" s="669">
        <v>0</v>
      </c>
      <c r="F50" s="669">
        <v>0</v>
      </c>
      <c r="G50" s="669">
        <v>0</v>
      </c>
      <c r="H50" s="669">
        <v>0</v>
      </c>
      <c r="I50" s="670">
        <v>0</v>
      </c>
      <c r="J50" s="663"/>
      <c r="K50" s="639" t="s">
        <v>100</v>
      </c>
      <c r="U50" s="478">
        <f>ABS(Table2[[#This Row],[Mean Severity     (YOE $M)]])</f>
        <v>0</v>
      </c>
      <c r="V50" s="478" t="str">
        <f>LEFT(Table2[[#This Row],[Risk Label]],2)</f>
        <v>RR</v>
      </c>
    </row>
    <row r="51" spans="1:22" ht="15" x14ac:dyDescent="0.2">
      <c r="A51" s="663" t="s">
        <v>470</v>
      </c>
      <c r="B51" s="666" t="s">
        <v>471</v>
      </c>
      <c r="C51" s="668" t="s">
        <v>522</v>
      </c>
      <c r="D51" s="669">
        <v>0</v>
      </c>
      <c r="E51" s="669">
        <v>0</v>
      </c>
      <c r="F51" s="669">
        <v>0</v>
      </c>
      <c r="G51" s="669">
        <v>0</v>
      </c>
      <c r="H51" s="669">
        <v>0</v>
      </c>
      <c r="I51" s="670">
        <v>0</v>
      </c>
      <c r="J51" s="663"/>
      <c r="K51" s="639" t="s">
        <v>100</v>
      </c>
      <c r="U51" s="478">
        <f>ABS(Table2[[#This Row],[Mean Severity     (YOE $M)]])</f>
        <v>0</v>
      </c>
      <c r="V51" s="478" t="str">
        <f>LEFT(Table2[[#This Row],[Risk Label]],2)</f>
        <v>RR</v>
      </c>
    </row>
    <row r="52" spans="1:22" ht="15" x14ac:dyDescent="0.2">
      <c r="A52" s="663" t="s">
        <v>478</v>
      </c>
      <c r="B52" s="666" t="s">
        <v>479</v>
      </c>
      <c r="C52" s="668" t="s">
        <v>522</v>
      </c>
      <c r="D52" s="669">
        <v>0</v>
      </c>
      <c r="E52" s="669">
        <v>0</v>
      </c>
      <c r="F52" s="669">
        <v>0</v>
      </c>
      <c r="G52" s="669">
        <v>0</v>
      </c>
      <c r="H52" s="669">
        <v>0</v>
      </c>
      <c r="I52" s="670">
        <v>0</v>
      </c>
      <c r="J52" s="663"/>
      <c r="K52" s="639" t="s">
        <v>100</v>
      </c>
      <c r="U52" s="478">
        <f>ABS(Table2[[#This Row],[Mean Severity     (YOE $M)]])</f>
        <v>0</v>
      </c>
      <c r="V52" s="478" t="str">
        <f>LEFT(Table2[[#This Row],[Risk Label]],2)</f>
        <v>RR</v>
      </c>
    </row>
    <row r="53" spans="1:22" ht="30" x14ac:dyDescent="0.2">
      <c r="A53" s="663" t="s">
        <v>480</v>
      </c>
      <c r="B53" s="666" t="s">
        <v>481</v>
      </c>
      <c r="C53" s="668" t="s">
        <v>522</v>
      </c>
      <c r="D53" s="669">
        <v>0</v>
      </c>
      <c r="E53" s="669">
        <v>0</v>
      </c>
      <c r="F53" s="669">
        <v>0</v>
      </c>
      <c r="G53" s="669">
        <v>0</v>
      </c>
      <c r="H53" s="669">
        <v>0</v>
      </c>
      <c r="I53" s="670">
        <v>0</v>
      </c>
      <c r="J53" s="663"/>
      <c r="K53" s="719" t="s">
        <v>100</v>
      </c>
      <c r="U53" s="478">
        <f>ABS(Table2[[#This Row],[Mean Severity     (YOE $M)]])</f>
        <v>0</v>
      </c>
      <c r="V53" s="478" t="str">
        <f>LEFT(Table2[[#This Row],[Risk Label]],2)</f>
        <v>RR</v>
      </c>
    </row>
    <row r="54" spans="1:22" ht="15" x14ac:dyDescent="0.2">
      <c r="A54" s="663" t="s">
        <v>486</v>
      </c>
      <c r="B54" s="666" t="s">
        <v>487</v>
      </c>
      <c r="C54" s="668" t="s">
        <v>522</v>
      </c>
      <c r="D54" s="669">
        <v>0</v>
      </c>
      <c r="E54" s="669">
        <v>0</v>
      </c>
      <c r="F54" s="669">
        <v>0</v>
      </c>
      <c r="G54" s="669">
        <v>0</v>
      </c>
      <c r="H54" s="669">
        <v>0</v>
      </c>
      <c r="I54" s="670">
        <v>0</v>
      </c>
      <c r="J54" s="663"/>
      <c r="K54" s="719" t="s">
        <v>100</v>
      </c>
      <c r="U54" s="478">
        <f>ABS(Table2[[#This Row],[Mean Severity     (YOE $M)]])</f>
        <v>0</v>
      </c>
      <c r="V54" s="478" t="str">
        <f>LEFT(Table2[[#This Row],[Risk Label]],2)</f>
        <v>PR</v>
      </c>
    </row>
    <row r="55" spans="1:22" ht="15" x14ac:dyDescent="0.2">
      <c r="A55" s="663" t="s">
        <v>488</v>
      </c>
      <c r="B55" s="666" t="s">
        <v>489</v>
      </c>
      <c r="C55" s="668" t="s">
        <v>522</v>
      </c>
      <c r="D55" s="669">
        <v>0</v>
      </c>
      <c r="E55" s="669">
        <v>0</v>
      </c>
      <c r="F55" s="669">
        <v>0</v>
      </c>
      <c r="G55" s="669">
        <v>0</v>
      </c>
      <c r="H55" s="669">
        <v>0</v>
      </c>
      <c r="I55" s="670">
        <v>0</v>
      </c>
      <c r="J55" s="663"/>
      <c r="K55" s="719" t="s">
        <v>100</v>
      </c>
      <c r="U55" s="478">
        <f>ABS(Table2[[#This Row],[Mean Severity     (YOE $M)]])</f>
        <v>0</v>
      </c>
      <c r="V55" s="478" t="str">
        <f>LEFT(Table2[[#This Row],[Risk Label]],2)</f>
        <v>PR</v>
      </c>
    </row>
    <row r="56" spans="1:22" ht="15" x14ac:dyDescent="0.2">
      <c r="A56" s="663" t="s">
        <v>490</v>
      </c>
      <c r="B56" s="666" t="s">
        <v>491</v>
      </c>
      <c r="C56" s="668" t="s">
        <v>522</v>
      </c>
      <c r="D56" s="669">
        <v>0</v>
      </c>
      <c r="E56" s="669">
        <v>0</v>
      </c>
      <c r="F56" s="669">
        <v>0</v>
      </c>
      <c r="G56" s="669">
        <v>0</v>
      </c>
      <c r="H56" s="669">
        <v>0</v>
      </c>
      <c r="I56" s="670">
        <v>0</v>
      </c>
      <c r="J56" s="663"/>
      <c r="K56" s="719" t="s">
        <v>100</v>
      </c>
      <c r="U56" s="478">
        <f>ABS(Table2[[#This Row],[Mean Severity     (YOE $M)]])</f>
        <v>0</v>
      </c>
      <c r="V56" s="478" t="str">
        <f>LEFT(Table2[[#This Row],[Risk Label]],2)</f>
        <v>PR</v>
      </c>
    </row>
    <row r="57" spans="1:22" ht="15" x14ac:dyDescent="0.2">
      <c r="A57" s="663" t="s">
        <v>492</v>
      </c>
      <c r="B57" s="666" t="s">
        <v>493</v>
      </c>
      <c r="C57" s="668" t="s">
        <v>522</v>
      </c>
      <c r="D57" s="669">
        <v>0</v>
      </c>
      <c r="E57" s="669">
        <v>0</v>
      </c>
      <c r="F57" s="669">
        <v>0</v>
      </c>
      <c r="G57" s="669">
        <v>0</v>
      </c>
      <c r="H57" s="669">
        <v>0</v>
      </c>
      <c r="I57" s="670">
        <v>0</v>
      </c>
      <c r="J57" s="663"/>
      <c r="K57" s="719" t="s">
        <v>100</v>
      </c>
      <c r="U57" s="478">
        <f>ABS(Table2[[#This Row],[Mean Severity     (YOE $M)]])</f>
        <v>0</v>
      </c>
      <c r="V57" s="478" t="str">
        <f>LEFT(Table2[[#This Row],[Risk Label]],2)</f>
        <v>PR</v>
      </c>
    </row>
    <row r="58" spans="1:22" ht="15" x14ac:dyDescent="0.2">
      <c r="A58" s="663" t="s">
        <v>494</v>
      </c>
      <c r="B58" s="666" t="s">
        <v>495</v>
      </c>
      <c r="C58" s="668" t="s">
        <v>522</v>
      </c>
      <c r="D58" s="669">
        <v>0</v>
      </c>
      <c r="E58" s="669">
        <v>0.75</v>
      </c>
      <c r="F58" s="669">
        <v>0</v>
      </c>
      <c r="G58" s="669">
        <v>0</v>
      </c>
      <c r="H58" s="669">
        <v>0</v>
      </c>
      <c r="I58" s="670">
        <v>0</v>
      </c>
      <c r="J58" s="663"/>
      <c r="K58" s="719" t="s">
        <v>100</v>
      </c>
      <c r="U58" s="478">
        <f>ABS(Table2[[#This Row],[Mean Severity     (YOE $M)]])</f>
        <v>0</v>
      </c>
      <c r="V58" s="478" t="str">
        <f>LEFT(Table2[[#This Row],[Risk Label]],2)</f>
        <v>PR</v>
      </c>
    </row>
    <row r="59" spans="1:22" ht="15" x14ac:dyDescent="0.2">
      <c r="A59" s="663" t="s">
        <v>508</v>
      </c>
      <c r="B59" s="666" t="s">
        <v>509</v>
      </c>
      <c r="C59" s="668" t="s">
        <v>522</v>
      </c>
      <c r="D59" s="669">
        <v>0</v>
      </c>
      <c r="E59" s="669">
        <v>0</v>
      </c>
      <c r="F59" s="669">
        <v>0</v>
      </c>
      <c r="G59" s="669">
        <v>0</v>
      </c>
      <c r="H59" s="669">
        <v>0</v>
      </c>
      <c r="I59" s="670">
        <v>0</v>
      </c>
      <c r="J59" s="663"/>
      <c r="K59" s="719" t="s">
        <v>100</v>
      </c>
      <c r="U59" s="478">
        <f>ABS(Table2[[#This Row],[Mean Severity     (YOE $M)]])</f>
        <v>0</v>
      </c>
      <c r="V59" s="478" t="str">
        <f>LEFT(Table2[[#This Row],[Risk Label]],2)</f>
        <v>CR</v>
      </c>
    </row>
    <row r="60" spans="1:22" ht="15" x14ac:dyDescent="0.2">
      <c r="A60" s="663" t="s">
        <v>512</v>
      </c>
      <c r="B60" s="666" t="s">
        <v>513</v>
      </c>
      <c r="C60" s="668" t="s">
        <v>522</v>
      </c>
      <c r="D60" s="669">
        <v>0</v>
      </c>
      <c r="E60" s="669">
        <v>0</v>
      </c>
      <c r="F60" s="669">
        <v>0</v>
      </c>
      <c r="G60" s="669">
        <v>0</v>
      </c>
      <c r="H60" s="669">
        <v>0</v>
      </c>
      <c r="I60" s="670">
        <v>0</v>
      </c>
      <c r="J60" s="663"/>
      <c r="K60" s="719" t="s">
        <v>100</v>
      </c>
      <c r="U60" s="478">
        <f>ABS(Table2[[#This Row],[Mean Severity     (YOE $M)]])</f>
        <v>0</v>
      </c>
      <c r="V60" s="478" t="str">
        <f>LEFT(Table2[[#This Row],[Risk Label]],2)</f>
        <v>CR</v>
      </c>
    </row>
    <row r="61" spans="1:22" ht="15" x14ac:dyDescent="0.2">
      <c r="A61" s="663" t="s">
        <v>516</v>
      </c>
      <c r="B61" s="666" t="s">
        <v>517</v>
      </c>
      <c r="C61" s="668" t="s">
        <v>522</v>
      </c>
      <c r="D61" s="669">
        <v>0</v>
      </c>
      <c r="E61" s="669">
        <v>0</v>
      </c>
      <c r="F61" s="669">
        <v>0</v>
      </c>
      <c r="G61" s="669">
        <v>0</v>
      </c>
      <c r="H61" s="669">
        <v>0</v>
      </c>
      <c r="I61" s="670">
        <v>0</v>
      </c>
      <c r="J61" s="663"/>
      <c r="K61" s="719" t="s">
        <v>100</v>
      </c>
      <c r="U61" s="478">
        <f>ABS(Table2[[#This Row],[Mean Severity     (YOE $M)]])</f>
        <v>0</v>
      </c>
      <c r="V61" s="478" t="str">
        <f>LEFT(Table2[[#This Row],[Risk Label]],2)</f>
        <v>CR</v>
      </c>
    </row>
    <row r="62" spans="1:22" ht="15" x14ac:dyDescent="0.2">
      <c r="A62" s="663" t="s">
        <v>518</v>
      </c>
      <c r="B62" s="666" t="s">
        <v>519</v>
      </c>
      <c r="C62" s="668" t="s">
        <v>522</v>
      </c>
      <c r="D62" s="669">
        <v>0</v>
      </c>
      <c r="E62" s="669">
        <v>0</v>
      </c>
      <c r="F62" s="669">
        <v>0</v>
      </c>
      <c r="G62" s="669">
        <v>0</v>
      </c>
      <c r="H62" s="669">
        <v>0</v>
      </c>
      <c r="I62" s="670">
        <v>0</v>
      </c>
      <c r="J62" s="663"/>
      <c r="K62" s="719" t="s">
        <v>100</v>
      </c>
      <c r="U62" s="478">
        <f>ABS(Table2[[#This Row],[Mean Severity     (YOE $M)]])</f>
        <v>0</v>
      </c>
      <c r="V62" s="478" t="str">
        <f>LEFT(Table2[[#This Row],[Risk Label]],2)</f>
        <v>CR</v>
      </c>
    </row>
    <row r="63" spans="1:22" ht="15" x14ac:dyDescent="0.2">
      <c r="A63" s="663" t="s">
        <v>520</v>
      </c>
      <c r="B63" s="666" t="s">
        <v>521</v>
      </c>
      <c r="C63" s="668" t="s">
        <v>522</v>
      </c>
      <c r="D63" s="669">
        <v>0</v>
      </c>
      <c r="E63" s="669">
        <v>0</v>
      </c>
      <c r="F63" s="669">
        <v>0</v>
      </c>
      <c r="G63" s="669">
        <v>0</v>
      </c>
      <c r="H63" s="669">
        <v>0</v>
      </c>
      <c r="I63" s="670">
        <v>0</v>
      </c>
      <c r="J63" s="663"/>
      <c r="K63" s="719" t="s">
        <v>100</v>
      </c>
      <c r="U63" s="478">
        <f>ABS(Table2[[#This Row],[Mean Severity     (YOE $M)]])</f>
        <v>0</v>
      </c>
      <c r="V63" s="478" t="str">
        <f>LEFT(Table2[[#This Row],[Risk Label]],2)</f>
        <v>CR</v>
      </c>
    </row>
    <row r="64" spans="1:22" ht="15" x14ac:dyDescent="0.2">
      <c r="A64" s="663"/>
      <c r="B64" s="666"/>
      <c r="C64" s="668"/>
      <c r="D64" s="669"/>
      <c r="E64" s="669"/>
      <c r="F64" s="669"/>
      <c r="G64" s="669"/>
      <c r="H64" s="669"/>
      <c r="I64" s="670"/>
      <c r="J64" s="663"/>
      <c r="K64" s="719"/>
      <c r="U64" s="478">
        <f>ABS(Table2[[#This Row],[Mean Severity     (YOE $M)]])</f>
        <v>0</v>
      </c>
      <c r="V64" s="478" t="str">
        <f>LEFT(Table2[[#This Row],[Risk Label]],2)</f>
        <v/>
      </c>
    </row>
    <row r="65" spans="1:22" ht="15" x14ac:dyDescent="0.2">
      <c r="A65" s="663"/>
      <c r="B65" s="666"/>
      <c r="C65" s="668"/>
      <c r="D65" s="669"/>
      <c r="E65" s="669"/>
      <c r="F65" s="669"/>
      <c r="G65" s="669"/>
      <c r="H65" s="669"/>
      <c r="I65" s="670"/>
      <c r="J65" s="663"/>
      <c r="K65" s="719"/>
      <c r="U65" s="478">
        <f>ABS(Table2[[#This Row],[Mean Severity     (YOE $M)]])</f>
        <v>0</v>
      </c>
      <c r="V65" s="478" t="str">
        <f>LEFT(Table2[[#This Row],[Risk Label]],2)</f>
        <v/>
      </c>
    </row>
    <row r="66" spans="1:22" ht="15" x14ac:dyDescent="0.2">
      <c r="A66" s="663"/>
      <c r="B66" s="666"/>
      <c r="C66" s="668"/>
      <c r="D66" s="669"/>
      <c r="E66" s="669"/>
      <c r="F66" s="669"/>
      <c r="G66" s="669"/>
      <c r="H66" s="669"/>
      <c r="I66" s="670"/>
      <c r="J66" s="663"/>
      <c r="K66" s="719"/>
      <c r="U66" s="478">
        <f>ABS(Table2[[#This Row],[Mean Severity     (YOE $M)]])</f>
        <v>0</v>
      </c>
      <c r="V66" s="478" t="str">
        <f>LEFT(Table2[[#This Row],[Risk Label]],2)</f>
        <v/>
      </c>
    </row>
    <row r="67" spans="1:22" ht="15" x14ac:dyDescent="0.2">
      <c r="A67" s="663"/>
      <c r="B67" s="666"/>
      <c r="C67" s="668"/>
      <c r="D67" s="669"/>
      <c r="E67" s="669"/>
      <c r="F67" s="669"/>
      <c r="G67" s="669"/>
      <c r="H67" s="669"/>
      <c r="I67" s="670"/>
      <c r="J67" s="663"/>
      <c r="K67" s="719"/>
      <c r="U67" s="478">
        <f>ABS(Table2[[#This Row],[Mean Severity     (YOE $M)]])</f>
        <v>0</v>
      </c>
      <c r="V67" s="478" t="str">
        <f>LEFT(Table2[[#This Row],[Risk Label]],2)</f>
        <v/>
      </c>
    </row>
    <row r="68" spans="1:22" ht="15" x14ac:dyDescent="0.2">
      <c r="A68" s="663"/>
      <c r="B68" s="666"/>
      <c r="C68" s="668"/>
      <c r="D68" s="669"/>
      <c r="E68" s="669"/>
      <c r="F68" s="669"/>
      <c r="G68" s="669"/>
      <c r="H68" s="669"/>
      <c r="I68" s="670"/>
      <c r="J68" s="663"/>
      <c r="K68" s="719"/>
      <c r="U68" s="478">
        <f>ABS(Table2[[#This Row],[Mean Severity     (YOE $M)]])</f>
        <v>0</v>
      </c>
      <c r="V68" s="478" t="str">
        <f>LEFT(Table2[[#This Row],[Risk Label]],2)</f>
        <v/>
      </c>
    </row>
    <row r="69" spans="1:22" ht="15" x14ac:dyDescent="0.2">
      <c r="A69" s="663"/>
      <c r="B69" s="666"/>
      <c r="C69" s="668"/>
      <c r="D69" s="669"/>
      <c r="E69" s="669"/>
      <c r="F69" s="669"/>
      <c r="G69" s="669"/>
      <c r="H69" s="669"/>
      <c r="I69" s="670"/>
      <c r="J69" s="663"/>
      <c r="K69" s="719"/>
      <c r="U69" s="478">
        <f>ABS(Table2[[#This Row],[Mean Severity     (YOE $M)]])</f>
        <v>0</v>
      </c>
      <c r="V69" s="478" t="str">
        <f>LEFT(Table2[[#This Row],[Risk Label]],2)</f>
        <v/>
      </c>
    </row>
    <row r="70" spans="1:22" ht="15" x14ac:dyDescent="0.2">
      <c r="A70" s="663"/>
      <c r="B70" s="666"/>
      <c r="C70" s="668"/>
      <c r="D70" s="669"/>
      <c r="E70" s="669"/>
      <c r="F70" s="669"/>
      <c r="G70" s="669"/>
      <c r="H70" s="669"/>
      <c r="I70" s="670"/>
      <c r="J70" s="663"/>
      <c r="K70" s="719"/>
      <c r="U70" s="478">
        <f>ABS(Table2[[#This Row],[Mean Severity     (YOE $M)]])</f>
        <v>0</v>
      </c>
      <c r="V70" s="478" t="str">
        <f>LEFT(Table2[[#This Row],[Risk Label]],2)</f>
        <v/>
      </c>
    </row>
    <row r="71" spans="1:22" ht="15" x14ac:dyDescent="0.2">
      <c r="A71" s="663"/>
      <c r="B71" s="666"/>
      <c r="C71" s="668"/>
      <c r="D71" s="669"/>
      <c r="E71" s="669"/>
      <c r="F71" s="669"/>
      <c r="G71" s="669"/>
      <c r="H71" s="669"/>
      <c r="I71" s="670"/>
      <c r="J71" s="663"/>
      <c r="K71" s="719"/>
      <c r="U71" s="478">
        <f>ABS(Table2[[#This Row],[Mean Severity     (YOE $M)]])</f>
        <v>0</v>
      </c>
      <c r="V71" s="478" t="str">
        <f>LEFT(Table2[[#This Row],[Risk Label]],2)</f>
        <v/>
      </c>
    </row>
    <row r="72" spans="1:22" ht="15" x14ac:dyDescent="0.2">
      <c r="A72" s="663"/>
      <c r="B72" s="666"/>
      <c r="C72" s="668"/>
      <c r="D72" s="669"/>
      <c r="E72" s="669"/>
      <c r="F72" s="669"/>
      <c r="G72" s="669"/>
      <c r="H72" s="669"/>
      <c r="I72" s="670"/>
      <c r="J72" s="663"/>
      <c r="K72" s="719"/>
      <c r="U72" s="478">
        <f>ABS(Table2[[#This Row],[Mean Severity     (YOE $M)]])</f>
        <v>0</v>
      </c>
      <c r="V72" s="478" t="str">
        <f>LEFT(Table2[[#This Row],[Risk Label]],2)</f>
        <v/>
      </c>
    </row>
    <row r="73" spans="1:22" ht="15" x14ac:dyDescent="0.2">
      <c r="A73" s="663"/>
      <c r="B73" s="666"/>
      <c r="C73" s="668"/>
      <c r="D73" s="669"/>
      <c r="E73" s="669"/>
      <c r="F73" s="669"/>
      <c r="G73" s="669"/>
      <c r="H73" s="669"/>
      <c r="I73" s="670"/>
      <c r="J73" s="663"/>
      <c r="K73" s="719"/>
      <c r="U73" s="478">
        <f>ABS(Table2[[#This Row],[Mean Severity     (YOE $M)]])</f>
        <v>0</v>
      </c>
      <c r="V73" s="478" t="str">
        <f>LEFT(Table2[[#This Row],[Risk Label]],2)</f>
        <v/>
      </c>
    </row>
    <row r="74" spans="1:22" ht="15" x14ac:dyDescent="0.2">
      <c r="A74" s="663"/>
      <c r="B74" s="666"/>
      <c r="C74" s="668"/>
      <c r="D74" s="669"/>
      <c r="E74" s="669"/>
      <c r="F74" s="669"/>
      <c r="G74" s="669"/>
      <c r="H74" s="669"/>
      <c r="I74" s="670"/>
      <c r="J74" s="663"/>
      <c r="K74" s="719"/>
      <c r="U74" s="478">
        <f>ABS(Table2[[#This Row],[Mean Severity     (YOE $M)]])</f>
        <v>0</v>
      </c>
      <c r="V74" s="478" t="str">
        <f>LEFT(Table2[[#This Row],[Risk Label]],2)</f>
        <v/>
      </c>
    </row>
    <row r="75" spans="1:22" ht="15" x14ac:dyDescent="0.2">
      <c r="A75" s="663"/>
      <c r="B75" s="666"/>
      <c r="C75" s="668"/>
      <c r="D75" s="669"/>
      <c r="E75" s="669"/>
      <c r="F75" s="669"/>
      <c r="G75" s="669"/>
      <c r="H75" s="669"/>
      <c r="I75" s="670"/>
      <c r="J75" s="663"/>
      <c r="K75" s="719"/>
      <c r="U75" s="478">
        <f>ABS(Table2[[#This Row],[Mean Severity     (YOE $M)]])</f>
        <v>0</v>
      </c>
      <c r="V75" s="478" t="str">
        <f>LEFT(Table2[[#This Row],[Risk Label]],2)</f>
        <v/>
      </c>
    </row>
    <row r="76" spans="1:22" ht="15" x14ac:dyDescent="0.2">
      <c r="A76" s="663"/>
      <c r="B76" s="666"/>
      <c r="C76" s="668"/>
      <c r="D76" s="669"/>
      <c r="E76" s="669"/>
      <c r="F76" s="669"/>
      <c r="G76" s="669"/>
      <c r="H76" s="669"/>
      <c r="I76" s="670"/>
      <c r="J76" s="663"/>
      <c r="K76" s="719"/>
      <c r="U76" s="478">
        <f>ABS(Table2[[#This Row],[Mean Severity     (YOE $M)]])</f>
        <v>0</v>
      </c>
      <c r="V76" s="478" t="str">
        <f>LEFT(Table2[[#This Row],[Risk Label]],2)</f>
        <v/>
      </c>
    </row>
    <row r="77" spans="1:22" ht="15" x14ac:dyDescent="0.2">
      <c r="A77" s="663"/>
      <c r="B77" s="666"/>
      <c r="C77" s="668"/>
      <c r="D77" s="669"/>
      <c r="E77" s="669"/>
      <c r="F77" s="669"/>
      <c r="G77" s="669"/>
      <c r="H77" s="669"/>
      <c r="I77" s="670"/>
      <c r="J77" s="663"/>
      <c r="K77" s="719"/>
      <c r="U77" s="478">
        <f>ABS(Table2[[#This Row],[Mean Severity     (YOE $M)]])</f>
        <v>0</v>
      </c>
      <c r="V77" s="478" t="str">
        <f>LEFT(Table2[[#This Row],[Risk Label]],2)</f>
        <v/>
      </c>
    </row>
    <row r="78" spans="1:22" ht="15" x14ac:dyDescent="0.2">
      <c r="A78" s="663"/>
      <c r="B78" s="666"/>
      <c r="C78" s="668"/>
      <c r="D78" s="669"/>
      <c r="E78" s="669"/>
      <c r="F78" s="669"/>
      <c r="G78" s="669"/>
      <c r="H78" s="669"/>
      <c r="I78" s="670"/>
      <c r="J78" s="663"/>
      <c r="K78" s="719"/>
      <c r="U78" s="478">
        <f>ABS(Table2[[#This Row],[Mean Severity     (YOE $M)]])</f>
        <v>0</v>
      </c>
      <c r="V78" s="478" t="str">
        <f>LEFT(Table2[[#This Row],[Risk Label]],2)</f>
        <v/>
      </c>
    </row>
    <row r="79" spans="1:22" ht="15" x14ac:dyDescent="0.2">
      <c r="A79" s="663"/>
      <c r="B79" s="666"/>
      <c r="C79" s="668"/>
      <c r="D79" s="669"/>
      <c r="E79" s="669"/>
      <c r="F79" s="669"/>
      <c r="G79" s="669"/>
      <c r="H79" s="669"/>
      <c r="I79" s="670"/>
      <c r="J79" s="663"/>
      <c r="K79" s="719"/>
      <c r="U79" s="478">
        <f>ABS(Table2[[#This Row],[Mean Severity     (YOE $M)]])</f>
        <v>0</v>
      </c>
      <c r="V79" s="478" t="str">
        <f>LEFT(Table2[[#This Row],[Risk Label]],2)</f>
        <v/>
      </c>
    </row>
    <row r="80" spans="1:22" ht="15" x14ac:dyDescent="0.2">
      <c r="A80" s="663"/>
      <c r="B80" s="666"/>
      <c r="C80" s="668"/>
      <c r="D80" s="669"/>
      <c r="E80" s="669"/>
      <c r="F80" s="669"/>
      <c r="G80" s="669"/>
      <c r="H80" s="669"/>
      <c r="I80" s="670"/>
      <c r="J80" s="663"/>
      <c r="K80" s="719"/>
      <c r="U80" s="478">
        <f>ABS(Table2[[#This Row],[Mean Severity     (YOE $M)]])</f>
        <v>0</v>
      </c>
      <c r="V80" s="478" t="str">
        <f>LEFT(Table2[[#This Row],[Risk Label]],2)</f>
        <v/>
      </c>
    </row>
    <row r="81" spans="1:22" ht="15" x14ac:dyDescent="0.2">
      <c r="A81" s="663"/>
      <c r="B81" s="666"/>
      <c r="C81" s="668"/>
      <c r="D81" s="669"/>
      <c r="E81" s="669"/>
      <c r="F81" s="669"/>
      <c r="G81" s="669"/>
      <c r="H81" s="669"/>
      <c r="I81" s="670"/>
      <c r="J81" s="663"/>
      <c r="K81" s="719"/>
      <c r="U81" s="478">
        <f>ABS(Table2[[#This Row],[Mean Severity     (YOE $M)]])</f>
        <v>0</v>
      </c>
      <c r="V81" s="478" t="str">
        <f>LEFT(Table2[[#This Row],[Risk Label]],2)</f>
        <v/>
      </c>
    </row>
    <row r="82" spans="1:22" ht="15" x14ac:dyDescent="0.2">
      <c r="A82" s="663"/>
      <c r="B82" s="666"/>
      <c r="C82" s="668"/>
      <c r="D82" s="669"/>
      <c r="E82" s="669"/>
      <c r="F82" s="669"/>
      <c r="G82" s="669"/>
      <c r="H82" s="669"/>
      <c r="I82" s="670"/>
      <c r="J82" s="663"/>
      <c r="K82" s="719"/>
      <c r="U82" s="478">
        <f>ABS(Table2[[#This Row],[Mean Severity     (YOE $M)]])</f>
        <v>0</v>
      </c>
      <c r="V82" s="478" t="str">
        <f>LEFT(Table2[[#This Row],[Risk Label]],2)</f>
        <v/>
      </c>
    </row>
    <row r="83" spans="1:22" ht="15" x14ac:dyDescent="0.2">
      <c r="A83" s="663"/>
      <c r="B83" s="666"/>
      <c r="C83" s="668"/>
      <c r="D83" s="669"/>
      <c r="E83" s="669"/>
      <c r="F83" s="669"/>
      <c r="G83" s="669"/>
      <c r="H83" s="669"/>
      <c r="I83" s="670"/>
      <c r="J83" s="663"/>
      <c r="K83" s="719"/>
      <c r="U83" s="478">
        <f>ABS(Table2[[#This Row],[Mean Severity     (YOE $M)]])</f>
        <v>0</v>
      </c>
      <c r="V83" s="478" t="str">
        <f>LEFT(Table2[[#This Row],[Risk Label]],2)</f>
        <v/>
      </c>
    </row>
    <row r="84" spans="1:22" ht="15" x14ac:dyDescent="0.2">
      <c r="A84" s="663"/>
      <c r="B84" s="666"/>
      <c r="C84" s="668"/>
      <c r="D84" s="669"/>
      <c r="E84" s="669"/>
      <c r="F84" s="669"/>
      <c r="G84" s="669"/>
      <c r="H84" s="669"/>
      <c r="I84" s="670"/>
      <c r="J84" s="663"/>
      <c r="K84" s="719"/>
      <c r="U84" s="478">
        <f>ABS(Table2[[#This Row],[Mean Severity     (YOE $M)]])</f>
        <v>0</v>
      </c>
      <c r="V84" s="478" t="str">
        <f>LEFT(Table2[[#This Row],[Risk Label]],2)</f>
        <v/>
      </c>
    </row>
    <row r="85" spans="1:22" ht="15" x14ac:dyDescent="0.2">
      <c r="A85" s="663"/>
      <c r="B85" s="666"/>
      <c r="C85" s="668"/>
      <c r="D85" s="669"/>
      <c r="E85" s="669"/>
      <c r="F85" s="669"/>
      <c r="G85" s="669"/>
      <c r="H85" s="669"/>
      <c r="I85" s="670"/>
      <c r="J85" s="663"/>
      <c r="K85" s="719"/>
      <c r="U85" s="478">
        <f>ABS(Table2[[#This Row],[Mean Severity     (YOE $M)]])</f>
        <v>0</v>
      </c>
      <c r="V85" s="478" t="str">
        <f>LEFT(Table2[[#This Row],[Risk Label]],2)</f>
        <v/>
      </c>
    </row>
    <row r="86" spans="1:22" ht="15" x14ac:dyDescent="0.2">
      <c r="A86" s="663"/>
      <c r="B86" s="666"/>
      <c r="C86" s="668"/>
      <c r="D86" s="669"/>
      <c r="E86" s="669"/>
      <c r="F86" s="669"/>
      <c r="G86" s="669"/>
      <c r="H86" s="669"/>
      <c r="I86" s="670"/>
      <c r="J86" s="663"/>
      <c r="K86" s="719"/>
      <c r="U86" s="478">
        <f>ABS(Table2[[#This Row],[Mean Severity     (YOE $M)]])</f>
        <v>0</v>
      </c>
      <c r="V86" s="478" t="str">
        <f>LEFT(Table2[[#This Row],[Risk Label]],2)</f>
        <v/>
      </c>
    </row>
    <row r="87" spans="1:22" ht="15" x14ac:dyDescent="0.2">
      <c r="A87" s="663"/>
      <c r="B87" s="666"/>
      <c r="C87" s="668"/>
      <c r="D87" s="669"/>
      <c r="E87" s="669"/>
      <c r="F87" s="669"/>
      <c r="G87" s="669"/>
      <c r="H87" s="669"/>
      <c r="I87" s="670"/>
      <c r="J87" s="663"/>
      <c r="K87" s="719"/>
      <c r="U87" s="478">
        <f>ABS(Table2[[#This Row],[Mean Severity     (YOE $M)]])</f>
        <v>0</v>
      </c>
      <c r="V87" s="478" t="str">
        <f>LEFT(Table2[[#This Row],[Risk Label]],2)</f>
        <v/>
      </c>
    </row>
    <row r="88" spans="1:22" ht="15" x14ac:dyDescent="0.2">
      <c r="A88" s="663"/>
      <c r="B88" s="666"/>
      <c r="C88" s="668"/>
      <c r="D88" s="669"/>
      <c r="E88" s="669"/>
      <c r="F88" s="669"/>
      <c r="G88" s="669"/>
      <c r="H88" s="669"/>
      <c r="I88" s="670"/>
      <c r="J88" s="663"/>
      <c r="K88" s="719"/>
      <c r="U88" s="478">
        <f>ABS(Table2[[#This Row],[Mean Severity     (YOE $M)]])</f>
        <v>0</v>
      </c>
      <c r="V88" s="478" t="str">
        <f>LEFT(Table2[[#This Row],[Risk Label]],2)</f>
        <v/>
      </c>
    </row>
    <row r="89" spans="1:22" ht="15" x14ac:dyDescent="0.2">
      <c r="A89" s="663"/>
      <c r="B89" s="666"/>
      <c r="C89" s="668"/>
      <c r="D89" s="669"/>
      <c r="E89" s="669"/>
      <c r="F89" s="669"/>
      <c r="G89" s="669"/>
      <c r="H89" s="669"/>
      <c r="I89" s="670"/>
      <c r="J89" s="663"/>
      <c r="K89" s="719"/>
      <c r="U89" s="478">
        <f>ABS(Table2[[#This Row],[Mean Severity     (YOE $M)]])</f>
        <v>0</v>
      </c>
      <c r="V89" s="478" t="str">
        <f>LEFT(Table2[[#This Row],[Risk Label]],2)</f>
        <v/>
      </c>
    </row>
    <row r="90" spans="1:22" ht="15" x14ac:dyDescent="0.2">
      <c r="A90" s="663"/>
      <c r="B90" s="666"/>
      <c r="C90" s="668"/>
      <c r="D90" s="669"/>
      <c r="E90" s="669"/>
      <c r="F90" s="669"/>
      <c r="G90" s="669"/>
      <c r="H90" s="669"/>
      <c r="I90" s="670"/>
      <c r="J90" s="663"/>
      <c r="K90" s="719"/>
      <c r="U90" s="478">
        <f>ABS(Table2[[#This Row],[Mean Severity     (YOE $M)]])</f>
        <v>0</v>
      </c>
      <c r="V90" s="478" t="str">
        <f>LEFT(Table2[[#This Row],[Risk Label]],2)</f>
        <v/>
      </c>
    </row>
    <row r="91" spans="1:22" ht="15" x14ac:dyDescent="0.2">
      <c r="A91" s="663"/>
      <c r="B91" s="666"/>
      <c r="C91" s="668"/>
      <c r="D91" s="669"/>
      <c r="E91" s="669"/>
      <c r="F91" s="669"/>
      <c r="G91" s="669"/>
      <c r="H91" s="669"/>
      <c r="I91" s="670"/>
      <c r="J91" s="663"/>
      <c r="K91" s="719"/>
      <c r="U91" s="478">
        <f>ABS(Table2[[#This Row],[Mean Severity     (YOE $M)]])</f>
        <v>0</v>
      </c>
      <c r="V91" s="478" t="str">
        <f>LEFT(Table2[[#This Row],[Risk Label]],2)</f>
        <v/>
      </c>
    </row>
    <row r="92" spans="1:22" ht="15" x14ac:dyDescent="0.2">
      <c r="A92" s="663"/>
      <c r="B92" s="666"/>
      <c r="C92" s="668"/>
      <c r="D92" s="669"/>
      <c r="E92" s="669"/>
      <c r="F92" s="669"/>
      <c r="G92" s="669"/>
      <c r="H92" s="669"/>
      <c r="I92" s="670"/>
      <c r="J92" s="663"/>
      <c r="K92" s="719"/>
      <c r="U92" s="478">
        <f>ABS(Table2[[#This Row],[Mean Severity     (YOE $M)]])</f>
        <v>0</v>
      </c>
      <c r="V92" s="478" t="str">
        <f>LEFT(Table2[[#This Row],[Risk Label]],2)</f>
        <v/>
      </c>
    </row>
    <row r="93" spans="1:22" ht="15" x14ac:dyDescent="0.2">
      <c r="A93" s="663"/>
      <c r="B93" s="666"/>
      <c r="C93" s="668"/>
      <c r="D93" s="669"/>
      <c r="E93" s="669"/>
      <c r="F93" s="669"/>
      <c r="G93" s="669"/>
      <c r="H93" s="669"/>
      <c r="I93" s="670"/>
      <c r="J93" s="663"/>
      <c r="K93" s="719"/>
      <c r="U93" s="478">
        <f>ABS(Table2[[#This Row],[Mean Severity     (YOE $M)]])</f>
        <v>0</v>
      </c>
      <c r="V93" s="478" t="str">
        <f>LEFT(Table2[[#This Row],[Risk Label]],2)</f>
        <v/>
      </c>
    </row>
    <row r="94" spans="1:22" ht="15" x14ac:dyDescent="0.2">
      <c r="A94" s="663"/>
      <c r="B94" s="666"/>
      <c r="C94" s="668"/>
      <c r="D94" s="669"/>
      <c r="E94" s="669"/>
      <c r="F94" s="669"/>
      <c r="G94" s="669"/>
      <c r="H94" s="669"/>
      <c r="I94" s="670"/>
      <c r="J94" s="663"/>
      <c r="K94" s="719"/>
      <c r="U94" s="478">
        <f>ABS(Table2[[#This Row],[Mean Severity     (YOE $M)]])</f>
        <v>0</v>
      </c>
      <c r="V94" s="478" t="str">
        <f>LEFT(Table2[[#This Row],[Risk Label]],2)</f>
        <v/>
      </c>
    </row>
    <row r="95" spans="1:22" ht="15" x14ac:dyDescent="0.2">
      <c r="A95" s="663"/>
      <c r="B95" s="666"/>
      <c r="C95" s="668"/>
      <c r="D95" s="669"/>
      <c r="E95" s="669"/>
      <c r="F95" s="669"/>
      <c r="G95" s="669"/>
      <c r="H95" s="669"/>
      <c r="I95" s="670"/>
      <c r="J95" s="663"/>
      <c r="K95" s="719"/>
      <c r="U95" s="478">
        <f>ABS(Table2[[#This Row],[Mean Severity     (YOE $M)]])</f>
        <v>0</v>
      </c>
      <c r="V95" s="478" t="str">
        <f>LEFT(Table2[[#This Row],[Risk Label]],2)</f>
        <v/>
      </c>
    </row>
    <row r="96" spans="1:22" ht="15" x14ac:dyDescent="0.2">
      <c r="A96" s="663"/>
      <c r="B96" s="666"/>
      <c r="C96" s="668"/>
      <c r="D96" s="669"/>
      <c r="E96" s="669"/>
      <c r="F96" s="669"/>
      <c r="G96" s="669"/>
      <c r="H96" s="669"/>
      <c r="I96" s="670"/>
      <c r="J96" s="663"/>
      <c r="K96" s="719"/>
      <c r="U96" s="478">
        <f>ABS(Table2[[#This Row],[Mean Severity     (YOE $M)]])</f>
        <v>0</v>
      </c>
      <c r="V96" s="478" t="str">
        <f>LEFT(Table2[[#This Row],[Risk Label]],2)</f>
        <v/>
      </c>
    </row>
    <row r="97" spans="1:22" ht="15" x14ac:dyDescent="0.2">
      <c r="A97" s="663"/>
      <c r="B97" s="666"/>
      <c r="C97" s="668"/>
      <c r="D97" s="669"/>
      <c r="E97" s="669"/>
      <c r="F97" s="669"/>
      <c r="G97" s="669"/>
      <c r="H97" s="669"/>
      <c r="I97" s="670"/>
      <c r="J97" s="663"/>
      <c r="K97" s="719"/>
      <c r="U97" s="478">
        <f>ABS(Table2[[#This Row],[Mean Severity     (YOE $M)]])</f>
        <v>0</v>
      </c>
      <c r="V97" s="478" t="str">
        <f>LEFT(Table2[[#This Row],[Risk Label]],2)</f>
        <v/>
      </c>
    </row>
    <row r="98" spans="1:22" ht="15" x14ac:dyDescent="0.2">
      <c r="A98" s="663"/>
      <c r="B98" s="666"/>
      <c r="C98" s="668"/>
      <c r="D98" s="669"/>
      <c r="E98" s="669"/>
      <c r="F98" s="669"/>
      <c r="G98" s="669"/>
      <c r="H98" s="669"/>
      <c r="I98" s="670"/>
      <c r="J98" s="663"/>
      <c r="K98" s="719"/>
      <c r="U98" s="478">
        <f>ABS(Table2[[#This Row],[Mean Severity     (YOE $M)]])</f>
        <v>0</v>
      </c>
      <c r="V98" s="478" t="str">
        <f>LEFT(Table2[[#This Row],[Risk Label]],2)</f>
        <v/>
      </c>
    </row>
    <row r="99" spans="1:22" ht="15" x14ac:dyDescent="0.2">
      <c r="A99" s="663"/>
      <c r="B99" s="666"/>
      <c r="C99" s="668"/>
      <c r="D99" s="669"/>
      <c r="E99" s="669"/>
      <c r="F99" s="669"/>
      <c r="G99" s="669"/>
      <c r="H99" s="669"/>
      <c r="I99" s="670"/>
      <c r="J99" s="663"/>
      <c r="K99" s="719"/>
      <c r="U99" s="478">
        <f>ABS(Table2[[#This Row],[Mean Severity     (YOE $M)]])</f>
        <v>0</v>
      </c>
      <c r="V99" s="478" t="str">
        <f>LEFT(Table2[[#This Row],[Risk Label]],2)</f>
        <v/>
      </c>
    </row>
    <row r="100" spans="1:22" ht="15" x14ac:dyDescent="0.2">
      <c r="A100" s="663"/>
      <c r="B100" s="666"/>
      <c r="C100" s="668"/>
      <c r="D100" s="669"/>
      <c r="E100" s="669"/>
      <c r="F100" s="669"/>
      <c r="G100" s="669"/>
      <c r="H100" s="669"/>
      <c r="I100" s="670"/>
      <c r="J100" s="663"/>
      <c r="K100" s="719"/>
      <c r="U100" s="478">
        <f>ABS(Table2[[#This Row],[Mean Severity     (YOE $M)]])</f>
        <v>0</v>
      </c>
      <c r="V100" s="478" t="str">
        <f>LEFT(Table2[[#This Row],[Risk Label]],2)</f>
        <v/>
      </c>
    </row>
    <row r="101" spans="1:22" ht="15" x14ac:dyDescent="0.2">
      <c r="A101" s="663"/>
      <c r="B101" s="666"/>
      <c r="C101" s="668"/>
      <c r="D101" s="669"/>
      <c r="E101" s="669"/>
      <c r="F101" s="669"/>
      <c r="G101" s="669"/>
      <c r="H101" s="669"/>
      <c r="I101" s="670"/>
      <c r="J101" s="663"/>
      <c r="K101" s="719"/>
      <c r="U101" s="478">
        <f>ABS(Table2[[#This Row],[Mean Severity     (YOE $M)]])</f>
        <v>0</v>
      </c>
      <c r="V101" s="478" t="str">
        <f>LEFT(Table2[[#This Row],[Risk Label]],2)</f>
        <v/>
      </c>
    </row>
    <row r="102" spans="1:22" ht="15" x14ac:dyDescent="0.2">
      <c r="A102" s="663"/>
      <c r="B102" s="666"/>
      <c r="C102" s="668"/>
      <c r="D102" s="669"/>
      <c r="E102" s="669"/>
      <c r="F102" s="669"/>
      <c r="G102" s="669"/>
      <c r="H102" s="669"/>
      <c r="I102" s="670"/>
      <c r="J102" s="663"/>
      <c r="K102" s="719"/>
      <c r="U102" s="478">
        <f>ABS(Table2[[#This Row],[Mean Severity     (YOE $M)]])</f>
        <v>0</v>
      </c>
      <c r="V102" s="478" t="str">
        <f>LEFT(Table2[[#This Row],[Risk Label]],2)</f>
        <v/>
      </c>
    </row>
    <row r="103" spans="1:22" ht="15" x14ac:dyDescent="0.2">
      <c r="A103" s="663"/>
      <c r="B103" s="666"/>
      <c r="C103" s="668"/>
      <c r="D103" s="669"/>
      <c r="E103" s="669"/>
      <c r="F103" s="669"/>
      <c r="G103" s="669"/>
      <c r="H103" s="669"/>
      <c r="I103" s="670"/>
      <c r="J103" s="663"/>
      <c r="K103" s="719"/>
      <c r="U103" s="478">
        <f>ABS(Table2[[#This Row],[Mean Severity     (YOE $M)]])</f>
        <v>0</v>
      </c>
      <c r="V103" s="478" t="str">
        <f>LEFT(Table2[[#This Row],[Risk Label]],2)</f>
        <v/>
      </c>
    </row>
    <row r="104" spans="1:22" ht="15" x14ac:dyDescent="0.2">
      <c r="A104" s="663"/>
      <c r="B104" s="666"/>
      <c r="C104" s="668"/>
      <c r="D104" s="669"/>
      <c r="E104" s="669"/>
      <c r="F104" s="669"/>
      <c r="G104" s="669"/>
      <c r="H104" s="669"/>
      <c r="I104" s="670"/>
      <c r="J104" s="663"/>
      <c r="K104" s="719"/>
      <c r="U104" s="478">
        <f>ABS(Table2[[#This Row],[Mean Severity     (YOE $M)]])</f>
        <v>0</v>
      </c>
      <c r="V104" s="478" t="str">
        <f>LEFT(Table2[[#This Row],[Risk Label]],2)</f>
        <v/>
      </c>
    </row>
  </sheetData>
  <sheetProtection sheet="1" scenarios="1"/>
  <sortState ref="A35:K36">
    <sortCondition descending="1" ref="I35:I36"/>
  </sortState>
  <dataConsolidate/>
  <dataValidations count="1">
    <dataValidation allowBlank="1" showInputMessage="1" showErrorMessage="1" promptTitle="Selection  for Mitigation" prompt="Use this option to select the risk for mitigation in the subsequent steps of this software" sqref="K4"/>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13336" r:id="rId4">
          <objectPr defaultSize="0" autoPict="0" r:id="rId5">
            <anchor moveWithCells="1">
              <from>
                <xdr:col>0</xdr:col>
                <xdr:colOff>152400</xdr:colOff>
                <xdr:row>2</xdr:row>
                <xdr:rowOff>76200</xdr:rowOff>
              </from>
              <to>
                <xdr:col>0</xdr:col>
                <xdr:colOff>628650</xdr:colOff>
                <xdr:row>2</xdr:row>
                <xdr:rowOff>609600</xdr:rowOff>
              </to>
            </anchor>
          </objectPr>
        </oleObject>
      </mc:Choice>
      <mc:Fallback>
        <oleObject progId="AcroExch.Document.11" dvAspect="DVASPECT_ICON" shapeId="13336" r:id="rId4"/>
      </mc:Fallback>
    </mc:AlternateContent>
  </oleObjects>
  <mc:AlternateContent xmlns:mc="http://schemas.openxmlformats.org/markup-compatibility/2006">
    <mc:Choice Requires="x14">
      <controls>
        <mc:AlternateContent xmlns:mc="http://schemas.openxmlformats.org/markup-compatibility/2006">
          <mc:Choice Requires="x14">
            <control shapeId="13316" r:id="rId6" name="Button 4">
              <controlPr defaultSize="0" print="0" autoFill="0" autoPict="0" macro="[0]!ButtonControl4">
                <anchor>
                  <from>
                    <xdr:col>2</xdr:col>
                    <xdr:colOff>447675</xdr:colOff>
                    <xdr:row>2</xdr:row>
                    <xdr:rowOff>219075</xdr:rowOff>
                  </from>
                  <to>
                    <xdr:col>3</xdr:col>
                    <xdr:colOff>838200</xdr:colOff>
                    <xdr:row>2</xdr:row>
                    <xdr:rowOff>561975</xdr:rowOff>
                  </to>
                </anchor>
              </controlPr>
            </control>
          </mc:Choice>
        </mc:AlternateContent>
        <mc:AlternateContent xmlns:mc="http://schemas.openxmlformats.org/markup-compatibility/2006">
          <mc:Choice Requires="x14">
            <control shapeId="13318" r:id="rId7" name="Button 6">
              <controlPr defaultSize="0" print="0" autoFill="0" autoPict="0" macro="[0]!ButtonControl6">
                <anchor>
                  <from>
                    <xdr:col>4</xdr:col>
                    <xdr:colOff>933450</xdr:colOff>
                    <xdr:row>2</xdr:row>
                    <xdr:rowOff>219075</xdr:rowOff>
                  </from>
                  <to>
                    <xdr:col>6</xdr:col>
                    <xdr:colOff>171450</xdr:colOff>
                    <xdr:row>2</xdr:row>
                    <xdr:rowOff>561975</xdr:rowOff>
                  </to>
                </anchor>
              </controlPr>
            </control>
          </mc:Choice>
        </mc:AlternateContent>
        <mc:AlternateContent xmlns:mc="http://schemas.openxmlformats.org/markup-compatibility/2006">
          <mc:Choice Requires="x14">
            <control shapeId="13322" r:id="rId8" name="Button 10">
              <controlPr defaultSize="0" print="0" autoFill="0" autoPict="0" macro="[0]!ButtonControlHome">
                <anchor>
                  <from>
                    <xdr:col>4</xdr:col>
                    <xdr:colOff>0</xdr:colOff>
                    <xdr:row>2</xdr:row>
                    <xdr:rowOff>219075</xdr:rowOff>
                  </from>
                  <to>
                    <xdr:col>4</xdr:col>
                    <xdr:colOff>809625</xdr:colOff>
                    <xdr:row>2</xdr:row>
                    <xdr:rowOff>561975</xdr:rowOff>
                  </to>
                </anchor>
              </controlPr>
            </control>
          </mc:Choice>
        </mc:AlternateContent>
      </controls>
    </mc:Choice>
  </mc:AlternateContent>
  <tableParts count="1">
    <tablePart r:id="rId9"/>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'1-Hidden'!$A$72:$A$73</xm:f>
          </x14:formula1>
          <xm:sqref>K5:K104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X40"/>
  <sheetViews>
    <sheetView showGridLines="0" zoomScale="70" zoomScaleNormal="70" workbookViewId="0"/>
  </sheetViews>
  <sheetFormatPr defaultRowHeight="15" x14ac:dyDescent="0.25"/>
  <cols>
    <col min="1" max="1" width="44.7109375" customWidth="1"/>
    <col min="2" max="2" width="45.85546875" customWidth="1"/>
    <col min="3" max="3" width="15.42578125" bestFit="1" customWidth="1"/>
    <col min="4" max="4" width="19.140625" customWidth="1"/>
    <col min="5" max="5" width="14.7109375" customWidth="1"/>
    <col min="6" max="6" width="16.140625" bestFit="1" customWidth="1"/>
    <col min="7" max="7" width="20.7109375" bestFit="1" customWidth="1"/>
    <col min="8" max="8" width="45.85546875" customWidth="1"/>
    <col min="9" max="9" width="15.42578125" bestFit="1" customWidth="1"/>
    <col min="10" max="10" width="19" customWidth="1"/>
    <col min="11" max="11" width="15.42578125" customWidth="1"/>
    <col min="12" max="12" width="15.85546875" bestFit="1" customWidth="1"/>
    <col min="13" max="13" width="13.7109375" customWidth="1"/>
    <col min="14" max="14" width="14.7109375" customWidth="1"/>
  </cols>
  <sheetData>
    <row r="1" spans="1:24" ht="35.25" x14ac:dyDescent="0.5">
      <c r="A1" s="679"/>
      <c r="B1" s="652"/>
      <c r="C1" s="652"/>
      <c r="D1" s="652" t="s">
        <v>259</v>
      </c>
      <c r="E1" s="652"/>
      <c r="F1" s="652"/>
      <c r="G1" s="652"/>
      <c r="H1" s="652"/>
      <c r="I1" s="652"/>
      <c r="J1" s="652"/>
      <c r="K1" s="652"/>
      <c r="L1" s="652"/>
      <c r="M1" s="652"/>
      <c r="N1" s="655"/>
      <c r="O1" s="655"/>
      <c r="P1" s="655"/>
      <c r="Q1" s="655"/>
      <c r="R1" s="655"/>
      <c r="S1" s="655"/>
      <c r="T1" s="655"/>
      <c r="U1" s="655"/>
      <c r="V1" s="655"/>
      <c r="W1" s="655"/>
      <c r="X1" s="655"/>
    </row>
    <row r="2" spans="1:24" ht="33.75" x14ac:dyDescent="0.5">
      <c r="A2" s="654" t="s">
        <v>256</v>
      </c>
      <c r="B2" s="654"/>
      <c r="C2" s="654"/>
      <c r="D2" s="654" t="s">
        <v>265</v>
      </c>
      <c r="E2" s="654"/>
      <c r="F2" s="654"/>
      <c r="G2" s="654"/>
      <c r="H2" s="654"/>
      <c r="I2" s="654"/>
      <c r="J2" s="654"/>
      <c r="K2" s="654"/>
      <c r="L2" s="654"/>
      <c r="M2" s="654"/>
      <c r="N2" s="656"/>
      <c r="O2" s="656"/>
      <c r="P2" s="656"/>
      <c r="Q2" s="656"/>
      <c r="R2" s="656"/>
      <c r="S2" s="656"/>
      <c r="T2" s="656"/>
      <c r="U2" s="656"/>
      <c r="V2" s="656"/>
      <c r="W2" s="656"/>
      <c r="X2" s="656"/>
    </row>
    <row r="3" spans="1:24" ht="18" x14ac:dyDescent="0.25">
      <c r="B3" s="128" t="s">
        <v>183</v>
      </c>
      <c r="C3" s="1"/>
      <c r="D3" s="1"/>
      <c r="E3" s="1"/>
      <c r="F3" s="1"/>
    </row>
    <row r="4" spans="1:24" ht="54" x14ac:dyDescent="0.25">
      <c r="B4" s="476" t="s">
        <v>302</v>
      </c>
      <c r="C4" s="114"/>
      <c r="D4" s="4"/>
      <c r="E4" s="116"/>
      <c r="F4" s="116"/>
    </row>
    <row r="5" spans="1:24" ht="51.6" customHeight="1" x14ac:dyDescent="0.25">
      <c r="E5" s="1"/>
      <c r="F5" s="1"/>
    </row>
    <row r="6" spans="1:24" ht="18.75" thickBot="1" x14ac:dyDescent="0.3">
      <c r="A6" s="482" t="s">
        <v>355</v>
      </c>
      <c r="B6" s="121"/>
      <c r="C6" s="121"/>
      <c r="D6" s="121"/>
      <c r="E6" s="82"/>
      <c r="F6" s="82"/>
      <c r="G6" s="82"/>
      <c r="H6" s="82"/>
      <c r="I6" s="82"/>
      <c r="J6" s="82"/>
      <c r="K6" s="82"/>
      <c r="L6" s="82"/>
      <c r="M6" s="82"/>
    </row>
    <row r="7" spans="1:24" ht="18.75" thickBot="1" x14ac:dyDescent="0.3">
      <c r="A7" s="546" t="s">
        <v>0</v>
      </c>
      <c r="B7" s="547" t="s">
        <v>87</v>
      </c>
      <c r="C7" s="548"/>
      <c r="D7" s="549"/>
      <c r="E7" s="548"/>
      <c r="F7" s="548" t="s">
        <v>88</v>
      </c>
      <c r="G7" s="549"/>
      <c r="H7" s="548"/>
      <c r="I7" s="548" t="s">
        <v>279</v>
      </c>
      <c r="J7" s="548"/>
      <c r="K7" s="549"/>
      <c r="L7" s="82"/>
      <c r="M7" s="82"/>
    </row>
    <row r="8" spans="1:24" ht="36" customHeight="1" thickBot="1" x14ac:dyDescent="0.3">
      <c r="A8" s="550"/>
      <c r="B8" s="764" t="s">
        <v>168</v>
      </c>
      <c r="C8" s="767" t="s">
        <v>89</v>
      </c>
      <c r="D8" s="767" t="s">
        <v>586</v>
      </c>
      <c r="E8" s="813" t="s">
        <v>168</v>
      </c>
      <c r="F8" s="765" t="s">
        <v>89</v>
      </c>
      <c r="G8" s="766" t="s">
        <v>247</v>
      </c>
      <c r="H8" s="813" t="s">
        <v>168</v>
      </c>
      <c r="I8" s="765" t="s">
        <v>89</v>
      </c>
      <c r="J8" s="629" t="s">
        <v>586</v>
      </c>
      <c r="K8" s="630" t="s">
        <v>169</v>
      </c>
      <c r="L8" s="82"/>
      <c r="M8" s="82"/>
    </row>
    <row r="9" spans="1:24" ht="18" x14ac:dyDescent="0.25">
      <c r="A9" s="118" t="s">
        <v>30</v>
      </c>
      <c r="B9" s="811"/>
      <c r="C9" s="810">
        <v>0</v>
      </c>
      <c r="D9" s="815">
        <v>0</v>
      </c>
      <c r="E9" s="814">
        <v>0</v>
      </c>
      <c r="F9" s="789">
        <v>0</v>
      </c>
      <c r="G9" s="815">
        <v>0</v>
      </c>
      <c r="H9" s="814">
        <v>0</v>
      </c>
      <c r="I9" s="789">
        <v>0</v>
      </c>
      <c r="J9" s="789">
        <v>0</v>
      </c>
      <c r="K9" s="815">
        <v>0</v>
      </c>
      <c r="L9" s="82"/>
      <c r="M9" s="82"/>
    </row>
    <row r="10" spans="1:24" ht="18" x14ac:dyDescent="0.25">
      <c r="A10" s="118" t="s">
        <v>31</v>
      </c>
      <c r="B10" s="812"/>
      <c r="C10" s="810">
        <v>0</v>
      </c>
      <c r="D10" s="815">
        <v>0</v>
      </c>
      <c r="E10" s="814">
        <v>0</v>
      </c>
      <c r="F10" s="789">
        <v>0</v>
      </c>
      <c r="G10" s="815">
        <v>0</v>
      </c>
      <c r="H10" s="814">
        <v>0</v>
      </c>
      <c r="I10" s="789">
        <v>0</v>
      </c>
      <c r="J10" s="789">
        <v>0</v>
      </c>
      <c r="K10" s="815">
        <v>0</v>
      </c>
      <c r="L10" s="82"/>
      <c r="M10" s="82"/>
    </row>
    <row r="11" spans="1:24" ht="36" x14ac:dyDescent="0.25">
      <c r="A11" s="123" t="s">
        <v>82</v>
      </c>
      <c r="B11" s="812">
        <v>1.19</v>
      </c>
      <c r="C11" s="810">
        <v>12</v>
      </c>
      <c r="D11" s="815">
        <v>0</v>
      </c>
      <c r="E11" s="814">
        <v>0.13125000000000001</v>
      </c>
      <c r="F11" s="789">
        <v>1.4140468750000004</v>
      </c>
      <c r="G11" s="815">
        <v>0</v>
      </c>
      <c r="H11" s="814">
        <v>1.32125</v>
      </c>
      <c r="I11" s="789">
        <v>13.414046875</v>
      </c>
      <c r="J11" s="789">
        <v>0</v>
      </c>
      <c r="K11" s="815">
        <v>1.3432322936040122</v>
      </c>
      <c r="L11" s="82"/>
      <c r="M11" s="82"/>
    </row>
    <row r="12" spans="1:24" ht="18" x14ac:dyDescent="0.25">
      <c r="A12" s="118" t="s">
        <v>32</v>
      </c>
      <c r="B12" s="812"/>
      <c r="C12" s="810">
        <v>6</v>
      </c>
      <c r="D12" s="815">
        <v>0</v>
      </c>
      <c r="E12" s="814">
        <v>0</v>
      </c>
      <c r="F12" s="789">
        <v>0.3125</v>
      </c>
      <c r="G12" s="815">
        <v>0</v>
      </c>
      <c r="H12" s="814">
        <v>0</v>
      </c>
      <c r="I12" s="789">
        <v>6.3125</v>
      </c>
      <c r="J12" s="789">
        <v>0</v>
      </c>
      <c r="K12" s="815">
        <v>0</v>
      </c>
      <c r="L12" s="82"/>
      <c r="M12" s="82"/>
    </row>
    <row r="13" spans="1:24" ht="18" x14ac:dyDescent="0.25">
      <c r="A13" s="118" t="s">
        <v>33</v>
      </c>
      <c r="B13" s="812">
        <v>3</v>
      </c>
      <c r="C13" s="810">
        <v>12</v>
      </c>
      <c r="D13" s="815">
        <v>0.2</v>
      </c>
      <c r="E13" s="814">
        <v>2.625</v>
      </c>
      <c r="F13" s="789">
        <v>1.125</v>
      </c>
      <c r="G13" s="815">
        <v>0</v>
      </c>
      <c r="H13" s="814">
        <v>5.625</v>
      </c>
      <c r="I13" s="789">
        <v>13.125</v>
      </c>
      <c r="J13" s="789">
        <v>0.2</v>
      </c>
      <c r="K13" s="815">
        <v>5.9083536562743859</v>
      </c>
      <c r="L13" s="82"/>
      <c r="M13" s="82"/>
    </row>
    <row r="14" spans="1:24" ht="18" x14ac:dyDescent="0.25">
      <c r="A14" s="118" t="s">
        <v>34</v>
      </c>
      <c r="B14" s="812"/>
      <c r="C14" s="810">
        <v>6</v>
      </c>
      <c r="D14" s="815">
        <v>0</v>
      </c>
      <c r="E14" s="814">
        <v>0</v>
      </c>
      <c r="F14" s="789">
        <v>0.75</v>
      </c>
      <c r="G14" s="815">
        <v>0</v>
      </c>
      <c r="H14" s="814">
        <v>0</v>
      </c>
      <c r="I14" s="789">
        <v>6.75</v>
      </c>
      <c r="J14" s="789">
        <v>0</v>
      </c>
      <c r="K14" s="815">
        <v>0</v>
      </c>
      <c r="L14" s="82"/>
      <c r="M14" s="82"/>
    </row>
    <row r="15" spans="1:24" ht="18" x14ac:dyDescent="0.25">
      <c r="A15" s="118" t="s">
        <v>35</v>
      </c>
      <c r="B15" s="812"/>
      <c r="C15" s="810">
        <v>6</v>
      </c>
      <c r="D15" s="815">
        <v>0</v>
      </c>
      <c r="E15" s="814">
        <v>0.25390468749997369</v>
      </c>
      <c r="F15" s="789">
        <v>0.2890625</v>
      </c>
      <c r="G15" s="815">
        <v>0</v>
      </c>
      <c r="H15" s="814">
        <v>0.25390468749997369</v>
      </c>
      <c r="I15" s="789">
        <v>6.2890625</v>
      </c>
      <c r="J15" s="789">
        <v>0</v>
      </c>
      <c r="K15" s="815">
        <v>0.26473375681675315</v>
      </c>
      <c r="L15" s="82"/>
      <c r="M15" s="82"/>
    </row>
    <row r="16" spans="1:24" ht="18" x14ac:dyDescent="0.25">
      <c r="A16" s="122" t="s">
        <v>36</v>
      </c>
      <c r="B16" s="812">
        <v>11.85</v>
      </c>
      <c r="C16" s="810">
        <v>16</v>
      </c>
      <c r="D16" s="815">
        <v>0.5</v>
      </c>
      <c r="E16" s="814">
        <v>2.4603783874999863</v>
      </c>
      <c r="F16" s="789">
        <v>0.85468750000000004</v>
      </c>
      <c r="G16" s="815">
        <v>2.4999999999999988E-3</v>
      </c>
      <c r="H16" s="814">
        <v>14.310378387499986</v>
      </c>
      <c r="I16" s="789">
        <v>16.854687500000001</v>
      </c>
      <c r="J16" s="789">
        <v>0.50249999999999995</v>
      </c>
      <c r="K16" s="815">
        <v>15.405249249781868</v>
      </c>
      <c r="L16" s="82"/>
      <c r="M16" s="82"/>
    </row>
    <row r="17" spans="1:14" ht="21.75" customHeight="1" x14ac:dyDescent="0.25">
      <c r="A17" s="123" t="s">
        <v>46</v>
      </c>
      <c r="B17" s="833">
        <v>0</v>
      </c>
      <c r="C17" s="810">
        <v>600</v>
      </c>
      <c r="D17" s="834">
        <v>1.4000000000000001</v>
      </c>
      <c r="E17" s="814">
        <v>0</v>
      </c>
      <c r="F17" s="789">
        <v>0</v>
      </c>
      <c r="G17" s="834">
        <v>0</v>
      </c>
      <c r="H17" s="814">
        <v>0</v>
      </c>
      <c r="I17" s="789">
        <v>600</v>
      </c>
      <c r="J17" s="789">
        <v>1.4000000000000001</v>
      </c>
      <c r="K17" s="834"/>
      <c r="L17" s="82"/>
      <c r="M17" s="82"/>
    </row>
    <row r="18" spans="1:14" ht="18.75" thickBot="1" x14ac:dyDescent="0.3">
      <c r="A18" s="122" t="s">
        <v>47</v>
      </c>
      <c r="B18" s="835">
        <v>0</v>
      </c>
      <c r="C18" s="814">
        <v>0</v>
      </c>
      <c r="D18" s="836">
        <v>0.7</v>
      </c>
      <c r="E18" s="814">
        <v>0</v>
      </c>
      <c r="F18" s="789"/>
      <c r="G18" s="836">
        <v>0</v>
      </c>
      <c r="H18" s="814">
        <v>0</v>
      </c>
      <c r="I18" s="789">
        <v>0</v>
      </c>
      <c r="J18" s="789">
        <v>0.7</v>
      </c>
      <c r="K18" s="836"/>
      <c r="L18" s="82"/>
      <c r="M18" s="82"/>
    </row>
    <row r="19" spans="1:14" ht="18.75" thickBot="1" x14ac:dyDescent="0.3">
      <c r="A19" s="120" t="s">
        <v>37</v>
      </c>
      <c r="B19" s="809">
        <v>16.04</v>
      </c>
      <c r="C19" s="809"/>
      <c r="D19" s="809">
        <v>2.8</v>
      </c>
      <c r="E19" s="809">
        <v>5.4705330749999597</v>
      </c>
      <c r="F19" s="809"/>
      <c r="G19" s="809">
        <v>2.4999999999999988E-3</v>
      </c>
      <c r="H19" s="809">
        <v>21.510533074999959</v>
      </c>
      <c r="I19" s="809"/>
      <c r="J19" s="809">
        <v>2.8025000000000002</v>
      </c>
      <c r="K19" s="809">
        <v>22.921568956477017</v>
      </c>
      <c r="L19" s="82"/>
      <c r="M19" s="82"/>
    </row>
    <row r="20" spans="1:14" ht="18" x14ac:dyDescent="0.25">
      <c r="A20" s="82"/>
      <c r="B20" s="82"/>
      <c r="C20" s="82"/>
      <c r="D20" s="82"/>
      <c r="E20" s="82"/>
      <c r="F20" s="82"/>
      <c r="G20" s="82"/>
      <c r="H20" s="82"/>
      <c r="I20" s="82"/>
      <c r="J20" s="82"/>
      <c r="K20" s="82"/>
      <c r="L20" s="82"/>
      <c r="M20" s="82"/>
    </row>
    <row r="21" spans="1:14" ht="18" x14ac:dyDescent="0.25">
      <c r="A21" s="82"/>
      <c r="B21" s="82"/>
      <c r="C21" s="82"/>
      <c r="D21" s="82"/>
      <c r="E21" s="82"/>
      <c r="F21" s="82"/>
      <c r="G21" s="82"/>
      <c r="H21" s="82"/>
      <c r="I21" s="82"/>
      <c r="J21" s="82"/>
      <c r="K21" s="82"/>
      <c r="L21" s="82"/>
      <c r="M21" s="82"/>
    </row>
    <row r="22" spans="1:14" ht="18.75" thickBot="1" x14ac:dyDescent="0.3">
      <c r="A22" s="482" t="s">
        <v>312</v>
      </c>
      <c r="B22" s="82"/>
      <c r="C22" s="82"/>
      <c r="D22" s="82"/>
      <c r="E22" s="82"/>
      <c r="F22" s="82"/>
      <c r="G22" s="82"/>
      <c r="H22" s="82"/>
      <c r="I22" s="82"/>
      <c r="J22" s="82"/>
      <c r="K22" s="82"/>
      <c r="L22" s="82"/>
      <c r="M22" s="82"/>
    </row>
    <row r="23" spans="1:14" ht="36.75" customHeight="1" thickBot="1" x14ac:dyDescent="0.3">
      <c r="A23" s="551" t="s">
        <v>0</v>
      </c>
      <c r="B23" s="552"/>
      <c r="C23" s="553"/>
      <c r="D23" s="554" t="s">
        <v>313</v>
      </c>
      <c r="E23" s="553"/>
      <c r="F23" s="553"/>
      <c r="G23" s="553"/>
      <c r="H23" s="552"/>
      <c r="I23" s="553"/>
      <c r="J23" s="554" t="s">
        <v>314</v>
      </c>
      <c r="K23" s="553"/>
      <c r="L23" s="553"/>
      <c r="M23" s="553"/>
      <c r="N23" s="555" t="s">
        <v>348</v>
      </c>
    </row>
    <row r="24" spans="1:14" ht="36.75" thickBot="1" x14ac:dyDescent="0.3">
      <c r="A24" s="556"/>
      <c r="B24" s="758" t="s">
        <v>170</v>
      </c>
      <c r="C24" s="756" t="s">
        <v>25</v>
      </c>
      <c r="D24" s="756" t="s">
        <v>26</v>
      </c>
      <c r="E24" s="756" t="s">
        <v>27</v>
      </c>
      <c r="F24" s="756" t="s">
        <v>28</v>
      </c>
      <c r="G24" s="759" t="s">
        <v>151</v>
      </c>
      <c r="H24" s="758" t="s">
        <v>294</v>
      </c>
      <c r="I24" s="756" t="s">
        <v>25</v>
      </c>
      <c r="J24" s="756" t="s">
        <v>26</v>
      </c>
      <c r="K24" s="760" t="s">
        <v>27</v>
      </c>
      <c r="L24" s="757" t="s">
        <v>28</v>
      </c>
      <c r="M24" s="754" t="s">
        <v>151</v>
      </c>
      <c r="N24" s="557" t="s">
        <v>369</v>
      </c>
    </row>
    <row r="25" spans="1:14" ht="18" x14ac:dyDescent="0.25">
      <c r="A25" s="118" t="s">
        <v>30</v>
      </c>
      <c r="B25" s="789">
        <v>0</v>
      </c>
      <c r="C25" s="790">
        <f>'1 - Project Structuring'!$E$15</f>
        <v>40148</v>
      </c>
      <c r="D25" s="790">
        <f>IF(OR(C25="",B25=""),"",C25+(B25*30.4))</f>
        <v>40148</v>
      </c>
      <c r="E25" s="790">
        <f>IF(OR(F25="",B25=""),"",F25-(B25*30.4))</f>
        <v>40148</v>
      </c>
      <c r="F25" s="790">
        <f>IF(E26 = "", "",E26)</f>
        <v>40148</v>
      </c>
      <c r="G25" s="829">
        <f>IF(OR(F25 ="",D25 =""),"",(F25-D25)/30.4)</f>
        <v>0</v>
      </c>
      <c r="H25" s="789">
        <v>0</v>
      </c>
      <c r="I25" s="790">
        <f>'1 - Project Structuring'!$E$15</f>
        <v>40148</v>
      </c>
      <c r="J25" s="790">
        <f>IF(OR(I25="",H25=""),"",I25+(H25*30.4))</f>
        <v>40148</v>
      </c>
      <c r="K25" s="790">
        <f>IF(OR(L25="",H25=""),"",L25-(H25*30.4))</f>
        <v>40148</v>
      </c>
      <c r="L25" s="790">
        <f>IF(K26 = "", "",K26)</f>
        <v>40148</v>
      </c>
      <c r="M25" s="829">
        <f>IF(OR(L25 ="",J25 =""),"",(L25-J25)/30.4)</f>
        <v>0</v>
      </c>
      <c r="N25" s="814">
        <f>SUMIFS('5 - Unmit. Risk Register'!$H$5:$H$104,'5 - Unmit. Risk Register'!$V$5:$V$104,"PL")</f>
        <v>1.339191129996656E-2</v>
      </c>
    </row>
    <row r="26" spans="1:14" ht="18" x14ac:dyDescent="0.25">
      <c r="A26" s="118" t="s">
        <v>31</v>
      </c>
      <c r="B26" s="789">
        <v>0</v>
      </c>
      <c r="C26" s="790">
        <f>IF(D25="","",D25)</f>
        <v>40148</v>
      </c>
      <c r="D26" s="790">
        <f>IF(OR(C26="",B26=""),"",C26+(B26*30.4))</f>
        <v>40148</v>
      </c>
      <c r="E26" s="790">
        <f>IF(OR(F26="",B26=""),"",F26-(B26*30.4))</f>
        <v>40148</v>
      </c>
      <c r="F26" s="790">
        <f>IF(E28 = "", "",E28)</f>
        <v>40148</v>
      </c>
      <c r="G26" s="830">
        <f t="shared" ref="G26:G35" si="0">IF(OR(F26 ="",D26 =""),"",(F26-D26)/30.4)</f>
        <v>0</v>
      </c>
      <c r="H26" s="789">
        <v>0</v>
      </c>
      <c r="I26" s="790">
        <f>IF(J25="","",J25)</f>
        <v>40148</v>
      </c>
      <c r="J26" s="790">
        <f>IF(OR(I26="",H26=""),"",I26+(H26*30.4))</f>
        <v>40148</v>
      </c>
      <c r="K26" s="790">
        <f>IF(OR(L26="",H26=""),"",L26-(H26*30.4))</f>
        <v>40148</v>
      </c>
      <c r="L26" s="790">
        <f>IF(K28 = "", "",K28)</f>
        <v>40148</v>
      </c>
      <c r="M26" s="830">
        <f t="shared" ref="M26:M35" si="1">IF(OR(L26 ="",J26 =""),"",(L26-J26)/30.4)</f>
        <v>0</v>
      </c>
      <c r="N26" s="814">
        <f>SUMIFS('5 - Unmit. Risk Register'!$H$5:$H$104,'5 - Unmit. Risk Register'!$V$5:$V$104,"SC")</f>
        <v>0.79589522242714783</v>
      </c>
    </row>
    <row r="27" spans="1:14" ht="18" x14ac:dyDescent="0.25">
      <c r="A27" s="118" t="s">
        <v>271</v>
      </c>
      <c r="B27" s="790">
        <v>40148</v>
      </c>
      <c r="C27" s="790"/>
      <c r="D27" s="790">
        <f>IF(B27 ="", "",B27)</f>
        <v>40148</v>
      </c>
      <c r="E27" s="790"/>
      <c r="F27" s="790">
        <f>IF(E28 = "", "",E28)</f>
        <v>40148</v>
      </c>
      <c r="G27" s="830">
        <f t="shared" si="0"/>
        <v>0</v>
      </c>
      <c r="H27" s="790">
        <v>40148</v>
      </c>
      <c r="I27" s="790"/>
      <c r="J27" s="790">
        <f>IF(H27 ="", "",H27)</f>
        <v>40148</v>
      </c>
      <c r="K27" s="790"/>
      <c r="L27" s="790">
        <f>IF(K28 = "", "",K28)</f>
        <v>40148</v>
      </c>
      <c r="M27" s="830">
        <f t="shared" si="1"/>
        <v>0</v>
      </c>
      <c r="N27" s="814">
        <f>SUMIFS('5 - Unmit. Risk Register'!$H$5:$H$104,'5 - Unmit. Risk Register'!$V$5:$V$104,"F1")</f>
        <v>0</v>
      </c>
    </row>
    <row r="28" spans="1:14" ht="21" customHeight="1" x14ac:dyDescent="0.25">
      <c r="A28" s="118" t="s">
        <v>82</v>
      </c>
      <c r="B28" s="789">
        <v>12</v>
      </c>
      <c r="C28" s="790">
        <f>IF(OR(D27="",D26=""),"",MAX(D27,D26))</f>
        <v>40148</v>
      </c>
      <c r="D28" s="790">
        <f>IF(OR(C28="",B28=""),"",C28+(B28*30.4))</f>
        <v>40512.800000000003</v>
      </c>
      <c r="E28" s="790">
        <f>IF(OR(F28="",B28=""),"",F28-(B28*30.4))</f>
        <v>40148</v>
      </c>
      <c r="F28" s="790">
        <f>IF(OR(E29="",E31="",E33=""),"",MIN(E29,E31,E33))</f>
        <v>40512.800000000003</v>
      </c>
      <c r="G28" s="830">
        <f t="shared" si="0"/>
        <v>0</v>
      </c>
      <c r="H28" s="789">
        <v>13.414046875</v>
      </c>
      <c r="I28" s="790">
        <f>IF(OR(J27="",J26=""),"",MAX(J27,J26))</f>
        <v>40148</v>
      </c>
      <c r="J28" s="790">
        <f>IF(OR(I28="",H28=""),"",I28+(H28*30.4))</f>
        <v>40555.787024999998</v>
      </c>
      <c r="K28" s="790">
        <f>IF(OR(L28="",H28=""),"",L28-(H28*30.4))</f>
        <v>40148</v>
      </c>
      <c r="L28" s="790">
        <f>IF(OR(K29="",K31="",K33=""),"",MIN(K29,K31,K33))</f>
        <v>40555.787024999998</v>
      </c>
      <c r="M28" s="830">
        <f t="shared" si="1"/>
        <v>0</v>
      </c>
      <c r="N28" s="814">
        <f>SUMIFS('5 - Unmit. Risk Register'!$H$5:$H$104,'5 - Unmit. Risk Register'!$V$5:$V$104,"PD")</f>
        <v>1.3676732168428556</v>
      </c>
    </row>
    <row r="29" spans="1:14" ht="18" x14ac:dyDescent="0.25">
      <c r="A29" s="118" t="s">
        <v>32</v>
      </c>
      <c r="B29" s="789">
        <v>6</v>
      </c>
      <c r="C29" s="790">
        <f>IF(D28="","",D28)</f>
        <v>40512.800000000003</v>
      </c>
      <c r="D29" s="790">
        <f>IF(OR(C29="",B29=""),"",C29+(B29*30.4))</f>
        <v>40695.200000000004</v>
      </c>
      <c r="E29" s="790">
        <f>IF(OR(F29="",B29=""),"",F29-(B29*30.4))</f>
        <v>40512.800000000003</v>
      </c>
      <c r="F29" s="790">
        <f>IF(OR(E35="",F33="",F31=""),"",MIN(E35,F33-('1 - Project Structuring'!$J$39*30.4)+('1 - Project Structuring'!$J$38*30.4),F31-('1 - Project Structuring'!$J$41*30.4)+('1 - Project Structuring'!$J$40*30.4)))</f>
        <v>40695.200000000004</v>
      </c>
      <c r="G29" s="830">
        <f t="shared" si="0"/>
        <v>0</v>
      </c>
      <c r="H29" s="789">
        <v>6.3125</v>
      </c>
      <c r="I29" s="790">
        <f>IF(J28="","",J28)</f>
        <v>40555.787024999998</v>
      </c>
      <c r="J29" s="790">
        <f>IF(OR(I29="",H29=""),"",I29+(H29*30.4))</f>
        <v>40747.687024999999</v>
      </c>
      <c r="K29" s="790">
        <f>IF(OR(L29="",H29=""),"",L29-(H29*30.4))</f>
        <v>40580.487024999995</v>
      </c>
      <c r="L29" s="790">
        <f>IF(OR(K35="",L33="",L31=""),"",MIN(K35,L33-('1 - Project Structuring'!$J$39*30.4)+('1 - Project Structuring'!$J$38*30.4),L31-('1 - Project Structuring'!$J$41*30.4)+('1 - Project Structuring'!$J$40*30.4)))</f>
        <v>40772.387024999996</v>
      </c>
      <c r="M29" s="830">
        <f t="shared" si="1"/>
        <v>0.8124999999999043</v>
      </c>
      <c r="N29" s="814">
        <f>SUMIFS('5 - Unmit. Risk Register'!$H$5:$H$104,'5 - Unmit. Risk Register'!$V$5:$V$104,"EP")</f>
        <v>7.3451630977436261E-2</v>
      </c>
    </row>
    <row r="30" spans="1:14" ht="18" x14ac:dyDescent="0.25">
      <c r="A30" s="118" t="s">
        <v>272</v>
      </c>
      <c r="B30" s="790">
        <v>40148</v>
      </c>
      <c r="C30" s="790"/>
      <c r="D30" s="790">
        <f>IF(B30="","",B30)</f>
        <v>40148</v>
      </c>
      <c r="E30" s="790"/>
      <c r="F30" s="790">
        <f>IF(OR(F31=""),"",F31-('1 - Project Structuring'!$J$42*30.4))</f>
        <v>40877.600000000006</v>
      </c>
      <c r="G30" s="830">
        <f t="shared" si="0"/>
        <v>24.000000000000192</v>
      </c>
      <c r="H30" s="790">
        <v>40148</v>
      </c>
      <c r="I30" s="790"/>
      <c r="J30" s="790">
        <f>IF(H30="","",H30)</f>
        <v>40148</v>
      </c>
      <c r="K30" s="790"/>
      <c r="L30" s="790">
        <f>IF(OR(L31=""),"",L31-('1 - Project Structuring'!$J$42*30.4))</f>
        <v>40954.787024999998</v>
      </c>
      <c r="M30" s="830">
        <f t="shared" si="1"/>
        <v>26.539046874999929</v>
      </c>
      <c r="N30" s="814">
        <f>SUMIFS('5 - Unmit. Risk Register'!$H$5:$H$104,'5 - Unmit. Risk Register'!$V$5:$V$104,"F2")</f>
        <v>0</v>
      </c>
    </row>
    <row r="31" spans="1:14" ht="18" x14ac:dyDescent="0.25">
      <c r="A31" s="118" t="s">
        <v>33</v>
      </c>
      <c r="B31" s="789">
        <v>12</v>
      </c>
      <c r="C31" s="790">
        <f>IF(D28="","",D28)</f>
        <v>40512.800000000003</v>
      </c>
      <c r="D31" s="790">
        <f>IF(OR(C31="",B31="",D30=""),"",MAX(C31+(B31*30.4),D30+('1 - Project Structuring'!$J$42*30.4),D29-('1 - Project Structuring'!$J$40*30.4)+('1 - Project Structuring'!$J$41*30.4)))</f>
        <v>40877.600000000006</v>
      </c>
      <c r="E31" s="790">
        <f>IF(OR(F31="",B31=""),"",F31-(B31*30.4))</f>
        <v>40512.800000000003</v>
      </c>
      <c r="F31" s="790">
        <f>IF(OR(E35="",F35=""),"",MIN(E35+('1 - Project Structuring'!$J$43*30.4),F35-('1 - Project Structuring'!$J$46*30.4),F33-('1 - Project Structuring'!$J$48*30.4)+('1 - Project Structuring'!$J$47*30.4)))</f>
        <v>40877.600000000006</v>
      </c>
      <c r="G31" s="830">
        <f t="shared" si="0"/>
        <v>0</v>
      </c>
      <c r="H31" s="789">
        <v>13.125</v>
      </c>
      <c r="I31" s="790">
        <f>IF(J28="","",J28)</f>
        <v>40555.787024999998</v>
      </c>
      <c r="J31" s="790">
        <f>IF(OR(I31="",H31="",J30=""),"",MAX(I31+(H31*30.4),J30+('1 - Project Structuring'!$J$42*30.4),J29-('1 - Project Structuring'!$J$40*30.4)+('1 - Project Structuring'!$J$41*30.4)))</f>
        <v>40954.787024999998</v>
      </c>
      <c r="K31" s="790">
        <f>IF(OR(L31="",H31=""),"",L31-(H31*30.4))</f>
        <v>40555.787024999998</v>
      </c>
      <c r="L31" s="790">
        <f>IF(OR(K35="",L35=""),"",MIN(K35+('1 - Project Structuring'!$J$43*30.4),L35-('1 - Project Structuring'!$J$46*30.4),L33-('1 - Project Structuring'!$J$48*30.4)+('1 - Project Structuring'!$J$47*30.4)))</f>
        <v>40954.787024999998</v>
      </c>
      <c r="M31" s="830">
        <f t="shared" si="1"/>
        <v>0</v>
      </c>
      <c r="N31" s="814">
        <f>SUMIFS('5 - Unmit. Risk Register'!$H$5:$H$104,'5 - Unmit. Risk Register'!$V$5:$V$104,"RR")</f>
        <v>2.4782631230718692</v>
      </c>
    </row>
    <row r="32" spans="1:14" ht="18" x14ac:dyDescent="0.25">
      <c r="A32" s="118" t="s">
        <v>281</v>
      </c>
      <c r="B32" s="790">
        <v>40148</v>
      </c>
      <c r="C32" s="790"/>
      <c r="D32" s="790">
        <f>IF(B32="","",B32)</f>
        <v>40148</v>
      </c>
      <c r="E32" s="790"/>
      <c r="F32" s="790">
        <f>IF(E33="","",E33)</f>
        <v>40512.800000000003</v>
      </c>
      <c r="G32" s="830">
        <f t="shared" si="0"/>
        <v>12.000000000000096</v>
      </c>
      <c r="H32" s="790">
        <v>40148</v>
      </c>
      <c r="I32" s="790"/>
      <c r="J32" s="790">
        <f>IF(H32="","",H32)</f>
        <v>40148</v>
      </c>
      <c r="K32" s="790"/>
      <c r="L32" s="790">
        <f>IF(K33="","",K33)</f>
        <v>40581.199524999996</v>
      </c>
      <c r="M32" s="830">
        <f t="shared" si="1"/>
        <v>14.249984374999881</v>
      </c>
      <c r="N32" s="814">
        <f>SUMIFS('5 - Unmit. Risk Register'!$H$5:$H$104,'5 - Unmit. Risk Register'!$V$5:$V$104,"F3")</f>
        <v>0</v>
      </c>
    </row>
    <row r="33" spans="1:14" ht="18" x14ac:dyDescent="0.25">
      <c r="A33" s="118" t="s">
        <v>35</v>
      </c>
      <c r="B33" s="789">
        <v>6</v>
      </c>
      <c r="C33" s="790">
        <f>IF(OR(D32="",D28=""),"",MAX(D32,D28))</f>
        <v>40512.800000000003</v>
      </c>
      <c r="D33" s="790">
        <f>IF(OR(C33="",B33="",D29="",D31=""),"",MAX(C33+(B33*30.4),D29-('1 - Project Structuring'!$J$38*30.4)+('1 - Project Structuring'!$J$39*30.4),D31-('1 - Project Structuring'!$J$47*30.4)+('1 - Project Structuring'!$J$48*30.4)))</f>
        <v>40695.200000000004</v>
      </c>
      <c r="E33" s="790">
        <f>IF(OR(F33="",B33=""),"",F33-(B33*30.4))</f>
        <v>40512.800000000003</v>
      </c>
      <c r="F33" s="790">
        <f>IF(E34="","",E34)</f>
        <v>40695.200000000004</v>
      </c>
      <c r="G33" s="830">
        <f t="shared" si="0"/>
        <v>0</v>
      </c>
      <c r="H33" s="789">
        <v>6.2890625</v>
      </c>
      <c r="I33" s="790">
        <f>IF(OR(J32="",J28=""),"",MAX(J32,J28))</f>
        <v>40555.787024999998</v>
      </c>
      <c r="J33" s="790">
        <f>IF(OR(I33="",H33="",J29="",J31=""),"",MAX(I33+(H33*30.4),J29-('1 - Project Structuring'!$J$38*30.4)+('1 - Project Structuring'!$J$39*30.4),J31-('1 - Project Structuring'!$J$47*30.4)+('1 - Project Structuring'!$J$48*30.4)))</f>
        <v>40772.387024999996</v>
      </c>
      <c r="K33" s="790">
        <f>IF(OR(L33="",H33=""),"",L33-(H33*30.4))</f>
        <v>40581.199524999996</v>
      </c>
      <c r="L33" s="790">
        <f>IF(K34="","",K34)</f>
        <v>40772.387024999996</v>
      </c>
      <c r="M33" s="830">
        <f t="shared" si="1"/>
        <v>0</v>
      </c>
      <c r="N33" s="814">
        <f>SUMIFS('5 - Unmit. Risk Register'!$H$5:$H$104,'5 - Unmit. Risk Register'!$V$5:$V$104,"PR")</f>
        <v>1.0108744292416232</v>
      </c>
    </row>
    <row r="34" spans="1:14" ht="18" x14ac:dyDescent="0.25">
      <c r="A34" s="118" t="s">
        <v>34</v>
      </c>
      <c r="B34" s="789">
        <v>6</v>
      </c>
      <c r="C34" s="790">
        <f>IF(D33="","",D33)</f>
        <v>40695.200000000004</v>
      </c>
      <c r="D34" s="790">
        <f>IF(OR(C34="",B34=""),"",C34+(B34*30.4))</f>
        <v>40877.600000000006</v>
      </c>
      <c r="E34" s="790">
        <f>IF(OR(F34="",B34="",E35=""),"",MIN(F34-(B34*30.4),E35-('1 - Project Structuring'!$J$44*30.4)))</f>
        <v>40695.200000000004</v>
      </c>
      <c r="F34" s="790">
        <f>IF(OR(F35=""),"",F35-('1 - Project Structuring'!$J$45*30.4))</f>
        <v>41029.600000000006</v>
      </c>
      <c r="G34" s="830">
        <f t="shared" si="0"/>
        <v>5</v>
      </c>
      <c r="H34" s="789">
        <v>6.75</v>
      </c>
      <c r="I34" s="790">
        <f>IF(J33="","",J33)</f>
        <v>40772.387024999996</v>
      </c>
      <c r="J34" s="790">
        <f>IF(OR(I34="",H34=""),"",I34+(H34*30.4))</f>
        <v>40977.587024999993</v>
      </c>
      <c r="K34" s="790">
        <f>IF(OR(L34="",H34="",K35=""),"",MIN(L34-(H34*30.4),K35-('1 - Project Structuring'!$J$44*30.4)))</f>
        <v>40772.387024999996</v>
      </c>
      <c r="L34" s="790">
        <f>IF(OR(L35=""),"",L35-('1 - Project Structuring'!$J$45*30.4))</f>
        <v>41132.769524999996</v>
      </c>
      <c r="M34" s="830">
        <f t="shared" si="1"/>
        <v>5.104687500000086</v>
      </c>
      <c r="N34" s="814">
        <f>SUMIFS('5 - Unmit. Risk Register'!$H$5:$H$104,'5 - Unmit. Risk Register'!$V$5:$V$104,"FD")</f>
        <v>0</v>
      </c>
    </row>
    <row r="35" spans="1:14" ht="18" x14ac:dyDescent="0.25">
      <c r="A35" s="480" t="s">
        <v>36</v>
      </c>
      <c r="B35" s="789">
        <v>16</v>
      </c>
      <c r="C35" s="790">
        <f>IF(OR(D29="",C34="",,D31=""),"",MAX(D29,C34+('1 - Project Structuring'!$J$44*30.4),D31-('1 - Project Structuring'!$J$43*30.4)))</f>
        <v>40725.600000000006</v>
      </c>
      <c r="D35" s="790">
        <f>IF(OR(C35="",B35="",D34="",D31=""),"",MAX(C35+(B35*30.4),D34+('1 - Project Structuring'!$J$45*30.4),D31+('1 - Project Structuring'!$J$46*30.4)))</f>
        <v>41212.000000000007</v>
      </c>
      <c r="E35" s="790">
        <f>IF(OR(F35="",B35=""),"",F35-(B35*30.4))</f>
        <v>40725.600000000006</v>
      </c>
      <c r="F35" s="790">
        <f>IF(D35="","",D35)</f>
        <v>41212.000000000007</v>
      </c>
      <c r="G35" s="830">
        <f t="shared" si="0"/>
        <v>0</v>
      </c>
      <c r="H35" s="789">
        <v>16.854687500000001</v>
      </c>
      <c r="I35" s="790">
        <f>IF(OR(J29="",I34="",,J31=""),"",MAX(J29,I34+('1 - Project Structuring'!$J$44*30.4),J31-('1 - Project Structuring'!$J$43*30.4)))</f>
        <v>40802.787024999998</v>
      </c>
      <c r="J35" s="790">
        <f>IF(OR(I35="",H35="",J34="",J31=""),"",MAX(I35+(H35*30.4),J34+('1 - Project Structuring'!$J$45*30.4),J31+('1 - Project Structuring'!$J$46*30.4)))</f>
        <v>41315.169524999998</v>
      </c>
      <c r="K35" s="790">
        <f>IF(OR(L35="",H35=""),"",L35-(H35*30.4))</f>
        <v>40802.787024999998</v>
      </c>
      <c r="L35" s="790">
        <f>IF(J35="","",J35)</f>
        <v>41315.169524999998</v>
      </c>
      <c r="M35" s="830">
        <f t="shared" si="1"/>
        <v>0</v>
      </c>
      <c r="N35" s="814">
        <f>SUMIFS('5 - Unmit. Risk Register'!$H$5:$H$104,'5 - Unmit. Risk Register'!$V$5:$V$104,"CR")</f>
        <v>0.90954715361276117</v>
      </c>
    </row>
    <row r="36" spans="1:14" ht="18" x14ac:dyDescent="0.25">
      <c r="A36" s="480" t="s">
        <v>46</v>
      </c>
      <c r="B36" s="789">
        <v>600</v>
      </c>
      <c r="C36" s="790">
        <f>IF(OR(C35="",B35=""),"",C35+(B35*30.4))</f>
        <v>41212.000000000007</v>
      </c>
      <c r="D36" s="790">
        <f>IF(OR(C36="",B36=""),"",C36+(B36*30.4))</f>
        <v>59452.000000000007</v>
      </c>
      <c r="E36" s="790">
        <f>IF(OR(F36="",B36=""),"",F36-(B36*30.4))</f>
        <v>41212.000000000007</v>
      </c>
      <c r="F36" s="790">
        <f>IF(E37="","",E37)</f>
        <v>59452.000000000007</v>
      </c>
      <c r="G36" s="830"/>
      <c r="H36" s="789">
        <v>600</v>
      </c>
      <c r="I36" s="790">
        <f>IF(OR(I35="",H35=""),"",I35+(H35*30.4))</f>
        <v>41315.169524999998</v>
      </c>
      <c r="J36" s="790">
        <f>IF(OR(I36="",H36=""),"",I36+(H36*30.4))</f>
        <v>59555.169524999998</v>
      </c>
      <c r="K36" s="790">
        <f>IF(OR(L36="",H36=""),"",L36-(H36*30.4))</f>
        <v>41315.169524999998</v>
      </c>
      <c r="L36" s="790">
        <f>IF(K37="","",K37)</f>
        <v>59555.169524999998</v>
      </c>
      <c r="M36" s="830"/>
      <c r="N36" s="814"/>
    </row>
    <row r="37" spans="1:14" ht="18.75" thickBot="1" x14ac:dyDescent="0.3">
      <c r="A37" s="438" t="s">
        <v>47</v>
      </c>
      <c r="B37" s="789">
        <v>0</v>
      </c>
      <c r="C37" s="790">
        <f>IF(D36="","",D36)</f>
        <v>59452.000000000007</v>
      </c>
      <c r="D37" s="790">
        <f>IF(OR(C37="",B37=""),"",C37+(B37*30.4))</f>
        <v>59452.000000000007</v>
      </c>
      <c r="E37" s="828">
        <f>IF(OR(F37="",B37=""),"",F37-(B37*30.4))</f>
        <v>59452.000000000007</v>
      </c>
      <c r="F37" s="790">
        <f>IF(D37="","",D37)</f>
        <v>59452.000000000007</v>
      </c>
      <c r="G37" s="831"/>
      <c r="H37" s="837">
        <v>0</v>
      </c>
      <c r="I37" s="790">
        <f>IF(J36="","",J36)</f>
        <v>59555.169524999998</v>
      </c>
      <c r="J37" s="828">
        <f>IF(OR(I37="",H37=""),"",I37+(H37*30.4))</f>
        <v>59555.169524999998</v>
      </c>
      <c r="K37" s="828">
        <f>IF(OR(L37="",H37=""),"",L37-(H37*30.4))</f>
        <v>59555.169524999998</v>
      </c>
      <c r="L37" s="790">
        <f>IF(J37="","",J37)</f>
        <v>59555.169524999998</v>
      </c>
      <c r="M37" s="831"/>
      <c r="N37" s="814"/>
    </row>
    <row r="38" spans="1:14" ht="18.75" thickBot="1" x14ac:dyDescent="0.3">
      <c r="A38" s="124" t="s">
        <v>23</v>
      </c>
      <c r="B38" s="744">
        <v>40148</v>
      </c>
      <c r="C38" s="742"/>
      <c r="D38" s="742"/>
      <c r="E38" s="747"/>
      <c r="F38" s="742"/>
      <c r="G38" s="741"/>
      <c r="H38" s="761">
        <v>40148</v>
      </c>
      <c r="I38" s="742"/>
      <c r="J38" s="747"/>
      <c r="K38" s="742"/>
      <c r="L38" s="742"/>
      <c r="M38" s="755" t="s">
        <v>37</v>
      </c>
      <c r="N38" s="743">
        <f>SUM('6 - Unmit. Project Performance'!$N$25:$N$37)</f>
        <v>6.6490966874736603</v>
      </c>
    </row>
    <row r="39" spans="1:14" ht="18.75" thickBot="1" x14ac:dyDescent="0.3">
      <c r="A39" s="125" t="s">
        <v>94</v>
      </c>
      <c r="B39" s="744">
        <v>41212.000000000007</v>
      </c>
      <c r="C39" s="742"/>
      <c r="D39" s="742"/>
      <c r="E39" s="742"/>
      <c r="F39" s="742"/>
      <c r="G39" s="741"/>
      <c r="H39" s="745">
        <v>41315.169524999998</v>
      </c>
      <c r="I39" s="742"/>
      <c r="J39" s="742"/>
      <c r="K39" s="742"/>
      <c r="L39" s="742"/>
      <c r="M39" s="763"/>
      <c r="N39" s="513"/>
    </row>
    <row r="40" spans="1:14" ht="18.75" thickBot="1" x14ac:dyDescent="0.3">
      <c r="A40" s="126" t="s">
        <v>115</v>
      </c>
      <c r="B40" s="791">
        <v>35.000000000000242</v>
      </c>
      <c r="C40" s="742"/>
      <c r="D40" s="742"/>
      <c r="E40" s="742"/>
      <c r="F40" s="742"/>
      <c r="G40" s="741"/>
      <c r="H40" s="792">
        <v>38.393734374999923</v>
      </c>
      <c r="I40" s="742"/>
      <c r="J40" s="742"/>
      <c r="K40" s="742"/>
      <c r="L40" s="742"/>
      <c r="M40" s="762"/>
    </row>
  </sheetData>
  <sheetProtection sheet="1" scenarios="1"/>
  <dataConsolidate/>
  <conditionalFormatting sqref="B25:G26 B28:G29 B27 D27 F27:G27 B30 D30 F30:G30 B31:G37">
    <cfRule type="containsBlanks" dxfId="61" priority="361">
      <formula>LEN(TRIM(B25))=0</formula>
    </cfRule>
  </conditionalFormatting>
  <conditionalFormatting sqref="C27">
    <cfRule type="containsBlanks" dxfId="60" priority="360">
      <formula>LEN(TRIM(C27))=0</formula>
    </cfRule>
  </conditionalFormatting>
  <conditionalFormatting sqref="E27">
    <cfRule type="containsBlanks" dxfId="59" priority="359">
      <formula>LEN(TRIM(E27))=0</formula>
    </cfRule>
  </conditionalFormatting>
  <conditionalFormatting sqref="C30">
    <cfRule type="containsBlanks" dxfId="58" priority="358">
      <formula>LEN(TRIM(C30))=0</formula>
    </cfRule>
  </conditionalFormatting>
  <conditionalFormatting sqref="E30">
    <cfRule type="containsBlanks" dxfId="57" priority="357">
      <formula>LEN(TRIM(E30))=0</formula>
    </cfRule>
  </conditionalFormatting>
  <conditionalFormatting sqref="H25:M26 H28:M29 H27 J27 L27:M27 H30 J30 L30:M30 H31:M37">
    <cfRule type="containsBlanks" dxfId="56" priority="5">
      <formula>LEN(TRIM(H25))=0</formula>
    </cfRule>
  </conditionalFormatting>
  <conditionalFormatting sqref="I27">
    <cfRule type="containsBlanks" dxfId="55" priority="4">
      <formula>LEN(TRIM(I27))=0</formula>
    </cfRule>
  </conditionalFormatting>
  <conditionalFormatting sqref="K27">
    <cfRule type="containsBlanks" dxfId="54" priority="3">
      <formula>LEN(TRIM(K27))=0</formula>
    </cfRule>
  </conditionalFormatting>
  <conditionalFormatting sqref="I30">
    <cfRule type="containsBlanks" dxfId="53" priority="2">
      <formula>LEN(TRIM(I30))=0</formula>
    </cfRule>
  </conditionalFormatting>
  <conditionalFormatting sqref="K30">
    <cfRule type="containsBlanks" dxfId="52" priority="1">
      <formula>LEN(TRIM(K30))=0</formula>
    </cfRule>
  </conditionalFormatting>
  <dataValidations disablePrompts="1" count="2">
    <dataValidation allowBlank="1" showInputMessage="1" showErrorMessage="1" promptTitle="Project Duration" prompt="Project Duration is the difference between the Construction Finish Date and the Project Start Date" sqref="B40 H40"/>
    <dataValidation allowBlank="1" showInputMessage="1" showErrorMessage="1" promptTitle="Total Severity" prompt="Total Severity assumes a comprehensive and non-overlapping set of risks" sqref="M38"/>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43027" r:id="rId4">
          <objectPr defaultSize="0" autoPict="0" r:id="rId5">
            <anchor moveWithCells="1">
              <from>
                <xdr:col>0</xdr:col>
                <xdr:colOff>1123950</xdr:colOff>
                <xdr:row>2</xdr:row>
                <xdr:rowOff>104775</xdr:rowOff>
              </from>
              <to>
                <xdr:col>0</xdr:col>
                <xdr:colOff>1885950</xdr:colOff>
                <xdr:row>4</xdr:row>
                <xdr:rowOff>66675</xdr:rowOff>
              </to>
            </anchor>
          </objectPr>
        </oleObject>
      </mc:Choice>
      <mc:Fallback>
        <oleObject progId="AcroExch.Document.DC" dvAspect="DVASPECT_ICON" shapeId="43027" r:id="rId4"/>
      </mc:Fallback>
    </mc:AlternateContent>
  </oleObjects>
  <mc:AlternateContent xmlns:mc="http://schemas.openxmlformats.org/markup-compatibility/2006">
    <mc:Choice Requires="x14">
      <controls>
        <mc:AlternateContent xmlns:mc="http://schemas.openxmlformats.org/markup-compatibility/2006">
          <mc:Choice Requires="x14">
            <control shapeId="43010" r:id="rId6" name="Button 2">
              <controlPr defaultSize="0" print="0" autoFill="0" autoPict="0" macro="[0]!ButtonControl5">
                <anchor>
                  <from>
                    <xdr:col>3</xdr:col>
                    <xdr:colOff>742950</xdr:colOff>
                    <xdr:row>3</xdr:row>
                    <xdr:rowOff>247650</xdr:rowOff>
                  </from>
                  <to>
                    <xdr:col>4</xdr:col>
                    <xdr:colOff>371475</xdr:colOff>
                    <xdr:row>3</xdr:row>
                    <xdr:rowOff>628650</xdr:rowOff>
                  </to>
                </anchor>
              </controlPr>
            </control>
          </mc:Choice>
        </mc:AlternateContent>
        <mc:AlternateContent xmlns:mc="http://schemas.openxmlformats.org/markup-compatibility/2006">
          <mc:Choice Requires="x14">
            <control shapeId="43011" r:id="rId7" name="Button 3">
              <controlPr defaultSize="0" print="0" autoFill="0" autoPict="0" macro="[0]!ButtonControl7">
                <anchor>
                  <from>
                    <xdr:col>5</xdr:col>
                    <xdr:colOff>666750</xdr:colOff>
                    <xdr:row>3</xdr:row>
                    <xdr:rowOff>247650</xdr:rowOff>
                  </from>
                  <to>
                    <xdr:col>6</xdr:col>
                    <xdr:colOff>390525</xdr:colOff>
                    <xdr:row>3</xdr:row>
                    <xdr:rowOff>628650</xdr:rowOff>
                  </to>
                </anchor>
              </controlPr>
            </control>
          </mc:Choice>
        </mc:AlternateContent>
        <mc:AlternateContent xmlns:mc="http://schemas.openxmlformats.org/markup-compatibility/2006">
          <mc:Choice Requires="x14">
            <control shapeId="43012" r:id="rId8" name="Button 4">
              <controlPr defaultSize="0" print="0" autoFill="0" autoPict="0" macro="[0]!ButtonControlHome">
                <anchor>
                  <from>
                    <xdr:col>4</xdr:col>
                    <xdr:colOff>590550</xdr:colOff>
                    <xdr:row>3</xdr:row>
                    <xdr:rowOff>247650</xdr:rowOff>
                  </from>
                  <to>
                    <xdr:col>5</xdr:col>
                    <xdr:colOff>419100</xdr:colOff>
                    <xdr:row>3</xdr:row>
                    <xdr:rowOff>628650</xdr:rowOff>
                  </to>
                </anchor>
              </controlPr>
            </control>
          </mc:Choice>
        </mc:AlternateContent>
        <mc:AlternateContent xmlns:mc="http://schemas.openxmlformats.org/markup-compatibility/2006">
          <mc:Choice Requires="x14">
            <control shapeId="43013" r:id="rId9" name="Button 5">
              <controlPr defaultSize="0" print="0" autoFill="0" autoPict="0" macro="[0]!Sheet14.SummarizeRisks">
                <anchor>
                  <from>
                    <xdr:col>2</xdr:col>
                    <xdr:colOff>266700</xdr:colOff>
                    <xdr:row>3</xdr:row>
                    <xdr:rowOff>57150</xdr:rowOff>
                  </from>
                  <to>
                    <xdr:col>3</xdr:col>
                    <xdr:colOff>514350</xdr:colOff>
                    <xdr:row>4</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25"/>
  <sheetViews>
    <sheetView showGridLines="0" zoomScale="70" zoomScaleNormal="70" workbookViewId="0"/>
  </sheetViews>
  <sheetFormatPr defaultRowHeight="15" x14ac:dyDescent="0.25"/>
  <cols>
    <col min="1" max="1" width="11.85546875" customWidth="1"/>
  </cols>
  <sheetData>
    <row r="1" spans="1:30" ht="35.25" x14ac:dyDescent="0.5">
      <c r="A1" s="652"/>
      <c r="B1" s="652"/>
      <c r="C1" s="652"/>
      <c r="D1" s="652"/>
      <c r="E1" s="652"/>
      <c r="F1" s="652"/>
      <c r="G1" s="652"/>
      <c r="H1" s="652"/>
      <c r="I1" s="652"/>
      <c r="J1" s="652"/>
      <c r="K1" s="652"/>
      <c r="L1" s="652"/>
      <c r="M1" s="652" t="s">
        <v>259</v>
      </c>
      <c r="N1" s="652"/>
      <c r="O1" s="652"/>
      <c r="P1" s="652"/>
      <c r="Q1" s="652"/>
      <c r="R1" s="652"/>
      <c r="S1" s="652"/>
      <c r="T1" s="652"/>
      <c r="U1" s="652"/>
      <c r="V1" s="652"/>
      <c r="W1" s="652"/>
      <c r="X1" s="652"/>
      <c r="Y1" s="652"/>
      <c r="Z1" s="652"/>
      <c r="AA1" s="655"/>
      <c r="AB1" s="655"/>
      <c r="AC1" s="655"/>
      <c r="AD1" s="655"/>
    </row>
    <row r="2" spans="1:30" ht="33.75" x14ac:dyDescent="0.5">
      <c r="A2" s="653" t="s">
        <v>256</v>
      </c>
      <c r="B2" s="654"/>
      <c r="C2" s="654"/>
      <c r="D2" s="654"/>
      <c r="E2" s="654"/>
      <c r="F2" s="654"/>
      <c r="G2" s="654"/>
      <c r="H2" s="654"/>
      <c r="I2" s="654"/>
      <c r="J2" s="654"/>
      <c r="K2" s="654"/>
      <c r="L2" s="654"/>
      <c r="M2" s="654" t="s">
        <v>266</v>
      </c>
      <c r="N2" s="654"/>
      <c r="O2" s="654"/>
      <c r="P2" s="654"/>
      <c r="Q2" s="654"/>
      <c r="R2" s="654"/>
      <c r="S2" s="654"/>
      <c r="T2" s="654"/>
      <c r="U2" s="654"/>
      <c r="V2" s="654"/>
      <c r="W2" s="654"/>
      <c r="X2" s="654"/>
      <c r="Y2" s="654"/>
      <c r="Z2" s="654"/>
      <c r="AA2" s="656"/>
      <c r="AB2" s="656"/>
      <c r="AC2" s="656"/>
      <c r="AD2" s="656"/>
    </row>
    <row r="3" spans="1:30" ht="22.5" customHeight="1" x14ac:dyDescent="0.25"/>
    <row r="4" spans="1:30" ht="20.100000000000001" customHeight="1" x14ac:dyDescent="0.25">
      <c r="A4" s="6"/>
      <c r="B4" s="6"/>
      <c r="C4" s="6"/>
      <c r="D4" s="6"/>
      <c r="E4" s="6"/>
      <c r="F4" s="6"/>
      <c r="G4" s="6"/>
      <c r="H4" s="6"/>
      <c r="I4" s="6"/>
      <c r="J4" s="6"/>
      <c r="K4" s="6"/>
      <c r="L4" s="6"/>
      <c r="M4" s="6"/>
    </row>
    <row r="5" spans="1:30" ht="20.100000000000001" customHeight="1" x14ac:dyDescent="0.25"/>
    <row r="6" spans="1:30" x14ac:dyDescent="0.25">
      <c r="L6" s="2"/>
      <c r="M6" s="2"/>
      <c r="N6" s="2"/>
      <c r="O6" s="2"/>
      <c r="P6" s="2"/>
      <c r="Q6" s="2"/>
      <c r="R6" s="2"/>
      <c r="S6" s="2"/>
      <c r="T6" s="2"/>
      <c r="U6" s="2"/>
      <c r="V6" s="2"/>
      <c r="W6" s="2"/>
    </row>
    <row r="7" spans="1:30" x14ac:dyDescent="0.25">
      <c r="L7" s="2"/>
      <c r="M7" s="2"/>
      <c r="N7" s="2"/>
      <c r="O7" s="2"/>
      <c r="P7" s="2"/>
      <c r="Q7" s="2"/>
      <c r="R7" s="2"/>
      <c r="S7" s="2"/>
      <c r="T7" s="2"/>
      <c r="U7" s="2"/>
      <c r="V7" s="2"/>
      <c r="W7" s="2"/>
    </row>
    <row r="8" spans="1:30" x14ac:dyDescent="0.25">
      <c r="L8" s="2"/>
      <c r="M8" s="2"/>
      <c r="N8" s="2"/>
      <c r="O8" s="2"/>
      <c r="P8" s="2"/>
      <c r="Q8" s="2"/>
      <c r="R8" s="2"/>
      <c r="S8" s="2"/>
      <c r="T8" s="2"/>
      <c r="U8" s="2"/>
      <c r="V8" s="2"/>
      <c r="W8" s="2"/>
    </row>
    <row r="9" spans="1:30" x14ac:dyDescent="0.25">
      <c r="L9" s="2"/>
      <c r="M9" s="2"/>
      <c r="N9" s="2"/>
      <c r="O9" s="2"/>
      <c r="P9" s="2"/>
      <c r="Q9" s="2"/>
      <c r="R9" s="2"/>
      <c r="S9" s="2"/>
      <c r="T9" s="2"/>
      <c r="U9" s="2"/>
      <c r="V9" s="2"/>
      <c r="W9" s="2"/>
    </row>
    <row r="10" spans="1:30" x14ac:dyDescent="0.25">
      <c r="L10" s="2"/>
      <c r="M10" s="2"/>
      <c r="N10" s="2"/>
      <c r="O10" s="2"/>
      <c r="P10" s="2"/>
      <c r="Q10" s="2"/>
      <c r="R10" s="2"/>
      <c r="S10" s="2"/>
      <c r="T10" s="2"/>
      <c r="U10" s="2"/>
      <c r="V10" s="2"/>
      <c r="W10" s="2"/>
    </row>
    <row r="11" spans="1:30" x14ac:dyDescent="0.25">
      <c r="L11" s="2"/>
      <c r="M11" s="2"/>
      <c r="N11" s="2"/>
      <c r="O11" s="2"/>
      <c r="P11" s="2"/>
      <c r="Q11" s="2"/>
      <c r="R11" s="2"/>
      <c r="S11" s="2"/>
      <c r="T11" s="2"/>
      <c r="U11" s="2"/>
      <c r="V11" s="2"/>
      <c r="W11" s="2"/>
    </row>
    <row r="12" spans="1:30" x14ac:dyDescent="0.25">
      <c r="L12" s="2"/>
      <c r="M12" s="2"/>
      <c r="N12" s="2"/>
      <c r="O12" s="2"/>
      <c r="P12" s="2"/>
      <c r="Q12" s="2"/>
      <c r="R12" s="2"/>
      <c r="S12" s="2"/>
      <c r="T12" s="2"/>
      <c r="U12" s="2"/>
      <c r="V12" s="2"/>
      <c r="W12" s="2"/>
    </row>
    <row r="13" spans="1:30" x14ac:dyDescent="0.25">
      <c r="L13" s="2"/>
      <c r="M13" s="2"/>
      <c r="N13" s="2"/>
      <c r="O13" s="2"/>
      <c r="P13" s="2"/>
      <c r="Q13" s="2"/>
      <c r="R13" s="2"/>
      <c r="S13" s="2"/>
      <c r="T13" s="2"/>
      <c r="U13" s="2"/>
      <c r="V13" s="2"/>
      <c r="W13" s="2"/>
    </row>
    <row r="14" spans="1:30" x14ac:dyDescent="0.25">
      <c r="L14" s="2"/>
      <c r="M14" s="2"/>
      <c r="N14" s="2"/>
      <c r="O14" s="2"/>
      <c r="P14" s="2"/>
      <c r="Q14" s="2"/>
      <c r="R14" s="2"/>
      <c r="S14" s="2"/>
      <c r="T14" s="2"/>
      <c r="U14" s="2"/>
      <c r="V14" s="2"/>
      <c r="W14" s="2"/>
    </row>
    <row r="15" spans="1:30" x14ac:dyDescent="0.25">
      <c r="L15" s="2"/>
      <c r="M15" s="2"/>
      <c r="N15" s="2"/>
      <c r="O15" s="2"/>
      <c r="P15" s="2"/>
      <c r="Q15" s="2"/>
      <c r="R15" s="2"/>
      <c r="S15" s="2"/>
      <c r="T15" s="2"/>
      <c r="U15" s="2"/>
      <c r="V15" s="2"/>
      <c r="W15" s="2"/>
    </row>
    <row r="16" spans="1:30" x14ac:dyDescent="0.25">
      <c r="L16" s="2"/>
      <c r="M16" s="2"/>
      <c r="N16" s="2"/>
      <c r="O16" s="2"/>
      <c r="P16" s="2"/>
      <c r="Q16" s="2"/>
      <c r="R16" s="2"/>
      <c r="S16" s="2"/>
      <c r="T16" s="2"/>
      <c r="U16" s="2"/>
      <c r="V16" s="2"/>
      <c r="W16" s="2"/>
    </row>
    <row r="17" spans="12:23" x14ac:dyDescent="0.25">
      <c r="L17" s="2"/>
      <c r="M17" s="2"/>
      <c r="N17" s="2"/>
      <c r="O17" s="2"/>
      <c r="P17" s="2"/>
      <c r="Q17" s="2"/>
      <c r="R17" s="2"/>
      <c r="S17" s="2"/>
      <c r="T17" s="2"/>
      <c r="U17" s="2"/>
      <c r="V17" s="2"/>
      <c r="W17" s="2"/>
    </row>
    <row r="18" spans="12:23" x14ac:dyDescent="0.25">
      <c r="L18" s="2"/>
      <c r="M18" s="2"/>
      <c r="N18" s="2"/>
      <c r="O18" s="2"/>
      <c r="P18" s="2"/>
      <c r="Q18" s="2"/>
      <c r="R18" s="2"/>
      <c r="S18" s="2"/>
      <c r="T18" s="2"/>
      <c r="U18" s="2"/>
      <c r="V18" s="2"/>
      <c r="W18" s="2"/>
    </row>
    <row r="19" spans="12:23" x14ac:dyDescent="0.25">
      <c r="L19" s="2"/>
      <c r="M19" s="2"/>
      <c r="N19" s="2"/>
      <c r="O19" s="2"/>
      <c r="P19" s="2"/>
      <c r="Q19" s="2"/>
      <c r="R19" s="2"/>
      <c r="S19" s="2"/>
      <c r="T19" s="2"/>
      <c r="U19" s="2"/>
      <c r="V19" s="2"/>
      <c r="W19" s="2"/>
    </row>
    <row r="20" spans="12:23" x14ac:dyDescent="0.25">
      <c r="L20" s="2"/>
      <c r="M20" s="2"/>
      <c r="N20" s="2"/>
      <c r="O20" s="2"/>
      <c r="P20" s="2"/>
      <c r="Q20" s="2"/>
      <c r="R20" s="2"/>
      <c r="S20" s="2"/>
      <c r="T20" s="2"/>
      <c r="U20" s="2"/>
      <c r="V20" s="2"/>
      <c r="W20" s="2"/>
    </row>
    <row r="21" spans="12:23" x14ac:dyDescent="0.25">
      <c r="L21" s="2"/>
      <c r="M21" s="2"/>
      <c r="N21" s="2"/>
      <c r="O21" s="2"/>
      <c r="P21" s="2"/>
      <c r="Q21" s="2"/>
      <c r="R21" s="2"/>
      <c r="S21" s="2"/>
      <c r="T21" s="2"/>
      <c r="U21" s="2"/>
      <c r="V21" s="2"/>
      <c r="W21" s="2"/>
    </row>
    <row r="22" spans="12:23" x14ac:dyDescent="0.25">
      <c r="L22" s="2"/>
      <c r="M22" s="2"/>
      <c r="N22" s="2"/>
      <c r="O22" s="2"/>
      <c r="P22" s="2"/>
      <c r="Q22" s="2"/>
      <c r="R22" s="2"/>
      <c r="S22" s="2"/>
      <c r="T22" s="2"/>
      <c r="U22" s="2"/>
      <c r="V22" s="2"/>
      <c r="W22" s="2"/>
    </row>
    <row r="23" spans="12:23" x14ac:dyDescent="0.25">
      <c r="L23" s="2"/>
      <c r="M23" s="2"/>
      <c r="N23" s="2"/>
      <c r="O23" s="2"/>
      <c r="P23" s="2"/>
      <c r="Q23" s="2"/>
      <c r="R23" s="2"/>
      <c r="S23" s="2"/>
      <c r="T23" s="2"/>
      <c r="U23" s="2"/>
      <c r="V23" s="2"/>
      <c r="W23" s="2"/>
    </row>
    <row r="24" spans="12:23" x14ac:dyDescent="0.25">
      <c r="L24" s="2"/>
      <c r="M24" s="2"/>
      <c r="N24" s="2"/>
      <c r="O24" s="2"/>
      <c r="P24" s="2"/>
      <c r="Q24" s="2"/>
      <c r="R24" s="2"/>
      <c r="S24" s="2"/>
      <c r="T24" s="2"/>
      <c r="U24" s="2"/>
      <c r="V24" s="2"/>
      <c r="W24" s="2"/>
    </row>
    <row r="25" spans="12:23" x14ac:dyDescent="0.25">
      <c r="L25" s="2"/>
      <c r="M25" s="2"/>
      <c r="N25" s="2"/>
      <c r="O25" s="2"/>
      <c r="P25" s="2"/>
      <c r="Q25" s="2"/>
      <c r="R25" s="2"/>
      <c r="S25" s="2"/>
      <c r="T25" s="2"/>
      <c r="U25" s="2"/>
      <c r="V25" s="2"/>
      <c r="W25" s="2"/>
    </row>
  </sheetData>
  <sheetProtection sheet="1" scenarios="1"/>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11285" r:id="rId4">
          <objectPr defaultSize="0" autoPict="0" r:id="rId5">
            <anchor moveWithCells="1">
              <from>
                <xdr:col>0</xdr:col>
                <xdr:colOff>180975</xdr:colOff>
                <xdr:row>2</xdr:row>
                <xdr:rowOff>85725</xdr:rowOff>
              </from>
              <to>
                <xdr:col>0</xdr:col>
                <xdr:colOff>714375</xdr:colOff>
                <xdr:row>4</xdr:row>
                <xdr:rowOff>152400</xdr:rowOff>
              </to>
            </anchor>
          </objectPr>
        </oleObject>
      </mc:Choice>
      <mc:Fallback>
        <oleObject progId="AcroExch.Document.11" dvAspect="DVASPECT_ICON" shapeId="11285" r:id="rId4"/>
      </mc:Fallback>
    </mc:AlternateContent>
  </oleObjects>
  <mc:AlternateContent xmlns:mc="http://schemas.openxmlformats.org/markup-compatibility/2006">
    <mc:Choice Requires="x14">
      <controls>
        <mc:AlternateContent xmlns:mc="http://schemas.openxmlformats.org/markup-compatibility/2006">
          <mc:Choice Requires="x14">
            <control shapeId="11270" r:id="rId6" name="Button 6">
              <controlPr defaultSize="0" print="0" autoFill="0" autoPict="0" macro="[0]!ButtonControl6">
                <anchor>
                  <from>
                    <xdr:col>10</xdr:col>
                    <xdr:colOff>381000</xdr:colOff>
                    <xdr:row>2</xdr:row>
                    <xdr:rowOff>257175</xdr:rowOff>
                  </from>
                  <to>
                    <xdr:col>12</xdr:col>
                    <xdr:colOff>76200</xdr:colOff>
                    <xdr:row>4</xdr:row>
                    <xdr:rowOff>85725</xdr:rowOff>
                  </to>
                </anchor>
              </controlPr>
            </control>
          </mc:Choice>
        </mc:AlternateContent>
        <mc:AlternateContent xmlns:mc="http://schemas.openxmlformats.org/markup-compatibility/2006">
          <mc:Choice Requires="x14">
            <control shapeId="11272" r:id="rId7" name="Button 8">
              <controlPr defaultSize="0" print="0" autoFill="0" autoPict="0" macro="[0]!ButtonControl8">
                <anchor>
                  <from>
                    <xdr:col>13</xdr:col>
                    <xdr:colOff>533400</xdr:colOff>
                    <xdr:row>2</xdr:row>
                    <xdr:rowOff>257175</xdr:rowOff>
                  </from>
                  <to>
                    <xdr:col>15</xdr:col>
                    <xdr:colOff>228600</xdr:colOff>
                    <xdr:row>4</xdr:row>
                    <xdr:rowOff>85725</xdr:rowOff>
                  </to>
                </anchor>
              </controlPr>
            </control>
          </mc:Choice>
        </mc:AlternateContent>
        <mc:AlternateContent xmlns:mc="http://schemas.openxmlformats.org/markup-compatibility/2006">
          <mc:Choice Requires="x14">
            <control shapeId="11274" r:id="rId8" name="Button 10">
              <controlPr defaultSize="0" print="0" autoFill="0" autoPict="0" macro="[0]!ButtonControlHome">
                <anchor>
                  <from>
                    <xdr:col>12</xdr:col>
                    <xdr:colOff>219075</xdr:colOff>
                    <xdr:row>2</xdr:row>
                    <xdr:rowOff>257175</xdr:rowOff>
                  </from>
                  <to>
                    <xdr:col>13</xdr:col>
                    <xdr:colOff>400050</xdr:colOff>
                    <xdr:row>4</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F6F7467BF2BB4E81AE1A49DAEFE632" ma:contentTypeVersion="1" ma:contentTypeDescription="Create a new document." ma:contentTypeScope="" ma:versionID="5ad88b801fd9e6be6d4163d526c19a86">
  <xsd:schema xmlns:xsd="http://www.w3.org/2001/XMLSchema" xmlns:xs="http://www.w3.org/2001/XMLSchema" xmlns:p="http://schemas.microsoft.com/office/2006/metadata/properties" xmlns:ns1="http://schemas.microsoft.com/sharepoint/v3" targetNamespace="http://schemas.microsoft.com/office/2006/metadata/properties" ma:root="true" ma:fieldsID="7eb741f30fcdd1d6053161891e09045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1A2FDE-BF97-4C9F-AE97-B463A19D5C85}"/>
</file>

<file path=customXml/itemProps2.xml><?xml version="1.0" encoding="utf-8"?>
<ds:datastoreItem xmlns:ds="http://schemas.openxmlformats.org/officeDocument/2006/customXml" ds:itemID="{8362B9D8-3637-4AB7-BAC2-92FE6DDE310B}"/>
</file>

<file path=customXml/itemProps3.xml><?xml version="1.0" encoding="utf-8"?>
<ds:datastoreItem xmlns:ds="http://schemas.openxmlformats.org/officeDocument/2006/customXml" ds:itemID="{72B44976-99D7-492C-97ED-26443D2834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HOME</vt:lpstr>
      <vt:lpstr>1-Hidden</vt:lpstr>
      <vt:lpstr>1 - Project Structuring</vt:lpstr>
      <vt:lpstr>2 - Risk Identification</vt:lpstr>
      <vt:lpstr>3 - Rating Scale</vt:lpstr>
      <vt:lpstr>4 - Unmit. Risk Assessment</vt:lpstr>
      <vt:lpstr>5 - Unmit. Risk Register</vt:lpstr>
      <vt:lpstr>6 - Unmit. Project Performance</vt:lpstr>
      <vt:lpstr>7 - Unmit. Risk Ranking Plots</vt:lpstr>
      <vt:lpstr>8 - Risk Mitigation Strategies</vt:lpstr>
      <vt:lpstr>9 - Mit. Strategies Register</vt:lpstr>
      <vt:lpstr>10 - Mit. Risk Register</vt:lpstr>
      <vt:lpstr>11 - Mit. Project Performance</vt:lpstr>
      <vt:lpstr>12 - Mit. Risk Ranking Plots</vt:lpstr>
      <vt:lpstr>13 - Summary Report</vt:lpstr>
      <vt:lpstr>Agency</vt:lpstr>
      <vt:lpstr>'1-Hidden'!Cost_Disruption</vt:lpstr>
      <vt:lpstr>Date</vt:lpstr>
      <vt:lpstr>District</vt:lpstr>
      <vt:lpstr>'1-Hidden'!Duration</vt:lpstr>
      <vt:lpstr>FacilitatorName</vt:lpstr>
      <vt:lpstr>'1-Hidden'!Opp_Mit</vt:lpstr>
      <vt:lpstr>'1-Hidden'!Opp_Unmit</vt:lpstr>
      <vt:lpstr>'13 - Summary Report'!Print_Area</vt:lpstr>
      <vt:lpstr>'1-Hidden'!Probability_Impact</vt:lpstr>
      <vt:lpstr>'1-Hidden'!Proj_Phases_Codes</vt:lpstr>
      <vt:lpstr>'1-Hidden'!Project_Phases</vt:lpstr>
      <vt:lpstr>ProjectDescription</vt:lpstr>
      <vt:lpstr>ProjectManagerName</vt:lpstr>
      <vt:lpstr>ProjectName</vt:lpstr>
      <vt:lpstr>Rating_Categories</vt:lpstr>
      <vt:lpstr>'1-Hidden'!Risk_Type</vt:lpstr>
      <vt:lpstr>'1-Hidden'!Sheet_Names</vt:lpstr>
      <vt:lpstr>'1-Hidden'!Thrt_Mit</vt:lpstr>
      <vt:lpstr>'1-Hidden'!Thrt_Unmit</vt:lpstr>
      <vt:lpstr>Version</vt:lpstr>
    </vt:vector>
  </TitlesOfParts>
  <Manager>bgrabbe@ara.com</Manager>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SHRP2R09ProjectRiskTool</dc:title>
  <dc:subject>12-step risk management tool for Strategic Highway Research Program 2 projects</dc:subject>
  <dc:creator>Robert McDonald ARA/GCS</dc:creator>
  <cp:keywords>accessible;template</cp:keywords>
  <dc:description>Trial document to incorporate 508 compliance</dc:description>
  <cp:lastModifiedBy>Kasperski, Maggie</cp:lastModifiedBy>
  <cp:lastPrinted>2016-04-11T21:11:50Z</cp:lastPrinted>
  <dcterms:created xsi:type="dcterms:W3CDTF">2014-11-12T05:26:49Z</dcterms:created>
  <dcterms:modified xsi:type="dcterms:W3CDTF">2018-07-19T20:56:01Z</dcterms:modified>
  <cp:contentStatus>Working 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0x0101008FF6F7467BF2BB4E81AE1A49DAEFE632</vt:lpwstr>
  </property>
</Properties>
</file>